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3665" windowHeight="7635" firstSheet="1" activeTab="1"/>
  </bookViews>
  <sheets>
    <sheet name="Elektřina Stav" sheetId="1" r:id="rId1"/>
    <sheet name="Elektřina kWh" sheetId="2" r:id="rId2"/>
    <sheet name="Elektřina odečet" sheetId="5" r:id="rId3"/>
    <sheet name="Elektřina účtárna" sheetId="6" r:id="rId4"/>
    <sheet name="Voda, teplo, plyn Stav" sheetId="3" r:id="rId5"/>
    <sheet name="Voda, teplo, plyn m3-GJ" sheetId="4" r:id="rId6"/>
    <sheet name="Voda, teplo, plyn odečet" sheetId="7" r:id="rId7"/>
    <sheet name="Voda, teplo, plyn účtárna" sheetId="8" r:id="rId8"/>
    <sheet name="Plyn" sheetId="9" r:id="rId9"/>
  </sheets>
  <definedNames>
    <definedName name="_xlnm._FilterDatabase" localSheetId="1" hidden="1">'Elektřina kWh'!$D$1:$D$184</definedName>
    <definedName name="_xlnm._FilterDatabase" localSheetId="0" hidden="1">'Elektřina Stav'!$A$1:$CP$1</definedName>
    <definedName name="_xlnm._FilterDatabase" localSheetId="5" hidden="1">'Voda, teplo, plyn m3-GJ'!$E$1:$E$129</definedName>
    <definedName name="_xlnm._FilterDatabase" localSheetId="4" hidden="1">'Voda, teplo, plyn Stav'!$E$1:$E$130</definedName>
    <definedName name="_xlnm._FilterDatabase" localSheetId="7" hidden="1">'Voda, teplo, plyn účtárna'!#REF!</definedName>
    <definedName name="_xlnm.Print_Titles" localSheetId="3">'Elektřina účtárna'!$1:$2</definedName>
    <definedName name="_xlnm.Print_Area" localSheetId="2">Tabulka6[#All]</definedName>
  </definedNames>
  <calcPr calcId="125725" concurrentCalc="0"/>
</workbook>
</file>

<file path=xl/calcChain.xml><?xml version="1.0" encoding="utf-8"?>
<calcChain xmlns="http://schemas.openxmlformats.org/spreadsheetml/2006/main">
  <c r="AX136" i="2"/>
  <c r="AW136"/>
  <c r="AV136"/>
  <c r="AU136"/>
  <c r="AT136"/>
  <c r="AS136"/>
  <c r="N136"/>
  <c r="M136"/>
  <c r="L136"/>
  <c r="K136"/>
  <c r="J136"/>
  <c r="I136"/>
  <c r="H136"/>
  <c r="G136"/>
  <c r="F136"/>
  <c r="E136"/>
  <c r="D136"/>
  <c r="C136"/>
  <c r="B136"/>
  <c r="A136"/>
  <c r="DW40"/>
  <c r="CZ31" i="4"/>
  <c r="CZ15"/>
  <c r="CZ73"/>
  <c r="CZ72"/>
  <c r="CZ71"/>
  <c r="CZ70"/>
  <c r="CZ69"/>
  <c r="CZ68"/>
  <c r="CZ67"/>
  <c r="CZ66"/>
  <c r="CZ65"/>
  <c r="CZ64"/>
  <c r="CZ63"/>
  <c r="CZ62"/>
  <c r="CZ61"/>
  <c r="CZ60"/>
  <c r="CZ59"/>
  <c r="CZ58"/>
  <c r="CZ57"/>
  <c r="CZ56"/>
  <c r="CZ55"/>
  <c r="CZ54"/>
  <c r="CZ53"/>
  <c r="CZ52"/>
  <c r="CZ51"/>
  <c r="CZ50"/>
  <c r="CZ49"/>
  <c r="CZ48"/>
  <c r="CZ47"/>
  <c r="CZ46"/>
  <c r="CZ45"/>
  <c r="CZ44"/>
  <c r="CZ43"/>
  <c r="CZ42"/>
  <c r="CZ41"/>
  <c r="CZ129"/>
  <c r="CZ40"/>
  <c r="CZ39"/>
  <c r="CZ38"/>
  <c r="CZ37"/>
  <c r="CZ128"/>
  <c r="CZ36"/>
  <c r="CZ35"/>
  <c r="CZ34"/>
  <c r="CZ32"/>
  <c r="CZ30"/>
  <c r="CZ29"/>
  <c r="CZ28"/>
  <c r="CZ27"/>
  <c r="CZ26"/>
  <c r="CZ25"/>
  <c r="CZ24"/>
  <c r="CZ23"/>
  <c r="CZ22"/>
  <c r="CZ127"/>
  <c r="CZ21"/>
  <c r="CZ20"/>
  <c r="CZ16"/>
  <c r="CZ14"/>
  <c r="CZ13"/>
  <c r="CZ12"/>
  <c r="CZ11"/>
  <c r="CZ10"/>
  <c r="CZ9"/>
  <c r="CZ8"/>
  <c r="CZ7"/>
  <c r="CZ6"/>
  <c r="CZ5"/>
  <c r="CZ4"/>
  <c r="CZ3"/>
  <c r="CZ2"/>
  <c r="DW65" i="2"/>
  <c r="DW64"/>
  <c r="DW63"/>
  <c r="DW62"/>
  <c r="DW61"/>
  <c r="DW60"/>
  <c r="DW59"/>
  <c r="DW58"/>
  <c r="DW57"/>
  <c r="DW56"/>
  <c r="DW55"/>
  <c r="DW54"/>
  <c r="DW53"/>
  <c r="DW52"/>
  <c r="DW51"/>
  <c r="DW50"/>
  <c r="DW49"/>
  <c r="DW48"/>
  <c r="DW47"/>
  <c r="DW46"/>
  <c r="DW45"/>
  <c r="DW44"/>
  <c r="DW43"/>
  <c r="DW42"/>
  <c r="DW41"/>
  <c r="DW39"/>
  <c r="DW38"/>
  <c r="DW37"/>
  <c r="DW36"/>
  <c r="DW35"/>
  <c r="DW34"/>
  <c r="DW33"/>
  <c r="DW32"/>
  <c r="DW31"/>
  <c r="DW30"/>
  <c r="DW29"/>
  <c r="DW28"/>
  <c r="DW27"/>
  <c r="DW26"/>
  <c r="DW25"/>
  <c r="DW24"/>
  <c r="DW23"/>
  <c r="DW22"/>
  <c r="DW21"/>
  <c r="DW20"/>
  <c r="DW19"/>
  <c r="DW18"/>
  <c r="DW17"/>
  <c r="DW16"/>
  <c r="DW15"/>
  <c r="DW14"/>
  <c r="DW13"/>
  <c r="DW12"/>
  <c r="DW11"/>
  <c r="DW10"/>
  <c r="DW9"/>
  <c r="DW8"/>
  <c r="DW7"/>
  <c r="DW6"/>
  <c r="DW5"/>
  <c r="DW4"/>
  <c r="DW3"/>
  <c r="DW2"/>
  <c r="I30" i="8"/>
  <c r="H69" i="4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73"/>
  <c r="H72"/>
  <c r="H71"/>
  <c r="H70"/>
  <c r="CY73"/>
  <c r="I73"/>
  <c r="E73"/>
  <c r="D73"/>
  <c r="C73"/>
  <c r="B73"/>
  <c r="A73"/>
  <c r="CY72"/>
  <c r="I72"/>
  <c r="E72"/>
  <c r="D72"/>
  <c r="C72"/>
  <c r="B72"/>
  <c r="A72"/>
  <c r="CY71"/>
  <c r="I71"/>
  <c r="E71"/>
  <c r="D71"/>
  <c r="C71"/>
  <c r="B71"/>
  <c r="A71"/>
  <c r="CY70"/>
  <c r="I70"/>
  <c r="E70"/>
  <c r="D70"/>
  <c r="C70"/>
  <c r="B70"/>
  <c r="A70"/>
  <c r="CY31"/>
  <c r="CY13"/>
  <c r="CY69"/>
  <c r="CY68"/>
  <c r="CY67"/>
  <c r="CY66"/>
  <c r="CY65"/>
  <c r="CY64"/>
  <c r="CY63"/>
  <c r="CY62"/>
  <c r="CY61"/>
  <c r="CY60"/>
  <c r="CY59"/>
  <c r="CY58"/>
  <c r="CY57"/>
  <c r="CY56"/>
  <c r="CY55"/>
  <c r="CY54"/>
  <c r="CY53"/>
  <c r="CY52"/>
  <c r="CY51"/>
  <c r="CY50"/>
  <c r="CY49"/>
  <c r="CY48"/>
  <c r="CY47"/>
  <c r="CY46"/>
  <c r="CY45"/>
  <c r="CY44"/>
  <c r="CY43"/>
  <c r="CY42"/>
  <c r="CY41"/>
  <c r="CY129"/>
  <c r="CY40"/>
  <c r="CY39"/>
  <c r="CY38"/>
  <c r="CY37"/>
  <c r="CY128"/>
  <c r="CY36"/>
  <c r="CY35"/>
  <c r="CY34"/>
  <c r="CY32"/>
  <c r="CY30"/>
  <c r="CY29"/>
  <c r="CY28"/>
  <c r="CY27"/>
  <c r="CY26"/>
  <c r="CY25"/>
  <c r="CY24"/>
  <c r="CY23"/>
  <c r="CY22"/>
  <c r="CY127"/>
  <c r="CY21"/>
  <c r="CY20"/>
  <c r="CY19"/>
  <c r="CY18"/>
  <c r="CY17"/>
  <c r="CY16"/>
  <c r="CY15"/>
  <c r="CY14"/>
  <c r="CY12"/>
  <c r="CY11"/>
  <c r="CY10"/>
  <c r="CY9"/>
  <c r="CY8"/>
  <c r="CY7"/>
  <c r="CY6"/>
  <c r="CY5"/>
  <c r="CY4"/>
  <c r="CY3"/>
  <c r="CY2"/>
  <c r="DV53" i="2"/>
  <c r="DV40"/>
  <c r="DV65"/>
  <c r="DV64"/>
  <c r="DV63"/>
  <c r="DV62"/>
  <c r="DV61"/>
  <c r="DV60"/>
  <c r="DV59"/>
  <c r="DV58"/>
  <c r="DV57"/>
  <c r="DV56"/>
  <c r="DV55"/>
  <c r="DV54"/>
  <c r="DV52"/>
  <c r="DV51"/>
  <c r="DV50"/>
  <c r="DV49"/>
  <c r="DV48"/>
  <c r="DV47"/>
  <c r="DV46"/>
  <c r="DV45"/>
  <c r="DV44"/>
  <c r="DV43"/>
  <c r="DV42"/>
  <c r="DV41"/>
  <c r="DV39"/>
  <c r="DV38"/>
  <c r="DV37"/>
  <c r="DV36"/>
  <c r="DV35"/>
  <c r="DV34"/>
  <c r="DV33"/>
  <c r="DV32"/>
  <c r="DV31"/>
  <c r="DV30"/>
  <c r="DV29"/>
  <c r="DV28"/>
  <c r="DV27"/>
  <c r="DV26"/>
  <c r="DV25"/>
  <c r="DV24"/>
  <c r="DV23"/>
  <c r="DV22"/>
  <c r="DV21"/>
  <c r="DV20"/>
  <c r="DV19"/>
  <c r="DV18"/>
  <c r="DV17"/>
  <c r="DV16"/>
  <c r="DV15"/>
  <c r="DV14"/>
  <c r="DV13"/>
  <c r="DV12"/>
  <c r="DV11"/>
  <c r="DV10"/>
  <c r="DV9"/>
  <c r="DV8"/>
  <c r="DV7"/>
  <c r="DV6"/>
  <c r="DV5"/>
  <c r="DV4"/>
  <c r="DV3"/>
  <c r="DV2"/>
  <c r="N65"/>
  <c r="M65"/>
  <c r="L65"/>
  <c r="K65"/>
  <c r="J65"/>
  <c r="I65"/>
  <c r="H65"/>
  <c r="G65"/>
  <c r="F65"/>
  <c r="E65"/>
  <c r="D65"/>
  <c r="C65"/>
  <c r="B65"/>
  <c r="A65"/>
  <c r="CX69" i="4"/>
  <c r="CX68"/>
  <c r="CX67"/>
  <c r="CX66"/>
  <c r="CX65"/>
  <c r="CX64"/>
  <c r="CX63"/>
  <c r="CX62"/>
  <c r="CX61"/>
  <c r="CX60"/>
  <c r="CX59"/>
  <c r="CX58"/>
  <c r="CX57"/>
  <c r="CX56"/>
  <c r="CX55"/>
  <c r="CX54"/>
  <c r="CX53"/>
  <c r="CX52"/>
  <c r="CX51"/>
  <c r="CX50"/>
  <c r="CX49"/>
  <c r="CX48"/>
  <c r="CX47"/>
  <c r="CX46"/>
  <c r="CX45"/>
  <c r="CX44"/>
  <c r="CX43"/>
  <c r="CX42"/>
  <c r="CX41"/>
  <c r="CX129"/>
  <c r="CX40"/>
  <c r="CX39"/>
  <c r="CX38"/>
  <c r="CX37"/>
  <c r="CX128"/>
  <c r="CX36"/>
  <c r="CX35"/>
  <c r="CX34"/>
  <c r="CX32"/>
  <c r="CX31"/>
  <c r="CX126"/>
  <c r="CX30"/>
  <c r="CX29"/>
  <c r="CX28"/>
  <c r="CX27"/>
  <c r="CX26"/>
  <c r="CX25"/>
  <c r="CX24"/>
  <c r="CX23"/>
  <c r="CX22"/>
  <c r="CX127"/>
  <c r="CX21"/>
  <c r="CX20"/>
  <c r="CX19"/>
  <c r="CX18"/>
  <c r="CX17"/>
  <c r="CX16"/>
  <c r="CX15"/>
  <c r="CX14"/>
  <c r="CX13"/>
  <c r="CX12"/>
  <c r="CX11"/>
  <c r="CX10"/>
  <c r="CX9"/>
  <c r="CX8"/>
  <c r="CX7"/>
  <c r="CX6"/>
  <c r="CX5"/>
  <c r="CX4"/>
  <c r="CX3"/>
  <c r="CX2"/>
  <c r="I69"/>
  <c r="E69"/>
  <c r="D69"/>
  <c r="C69"/>
  <c r="B69"/>
  <c r="A69"/>
  <c r="DU53" i="2"/>
  <c r="DU64"/>
  <c r="DU63"/>
  <c r="DU62"/>
  <c r="DU61"/>
  <c r="DU60"/>
  <c r="DU59"/>
  <c r="DU58"/>
  <c r="DU57"/>
  <c r="DU56"/>
  <c r="DU55"/>
  <c r="DU54"/>
  <c r="DU52"/>
  <c r="DU51"/>
  <c r="DU50"/>
  <c r="DU49"/>
  <c r="DU48"/>
  <c r="DU47"/>
  <c r="DU46"/>
  <c r="DU45"/>
  <c r="DU44"/>
  <c r="DU43"/>
  <c r="DU42"/>
  <c r="DU41"/>
  <c r="DU40"/>
  <c r="DU39"/>
  <c r="DU38"/>
  <c r="DU37"/>
  <c r="DU36"/>
  <c r="DU35"/>
  <c r="DU34"/>
  <c r="DU33"/>
  <c r="DU32"/>
  <c r="DU31"/>
  <c r="DU30"/>
  <c r="DU29"/>
  <c r="DU28"/>
  <c r="DU27"/>
  <c r="DU26"/>
  <c r="DU25"/>
  <c r="DU24"/>
  <c r="DU23"/>
  <c r="DU22"/>
  <c r="DU21"/>
  <c r="DU20"/>
  <c r="DU19"/>
  <c r="DU18"/>
  <c r="DU17"/>
  <c r="DU16"/>
  <c r="DU15"/>
  <c r="DU14"/>
  <c r="DU13"/>
  <c r="DU12"/>
  <c r="DU11"/>
  <c r="DU10"/>
  <c r="DU9"/>
  <c r="DU8"/>
  <c r="DU7"/>
  <c r="DU6"/>
  <c r="DU5"/>
  <c r="DU4"/>
  <c r="DU3"/>
  <c r="DU2"/>
  <c r="CW68" i="4"/>
  <c r="CW67"/>
  <c r="CW66"/>
  <c r="CW65"/>
  <c r="CW64"/>
  <c r="CW63"/>
  <c r="CW125"/>
  <c r="CW62"/>
  <c r="CW61"/>
  <c r="CW60"/>
  <c r="CW59"/>
  <c r="CW58"/>
  <c r="CW57"/>
  <c r="CW56"/>
  <c r="CW55"/>
  <c r="CW54"/>
  <c r="CW124"/>
  <c r="CW123"/>
  <c r="CW53"/>
  <c r="CW52"/>
  <c r="CW51"/>
  <c r="CW50"/>
  <c r="CW121"/>
  <c r="CW49"/>
  <c r="CW48"/>
  <c r="CW47"/>
  <c r="CW46"/>
  <c r="CW120"/>
  <c r="CW45"/>
  <c r="CW44"/>
  <c r="CW43"/>
  <c r="CW42"/>
  <c r="CW41"/>
  <c r="CW129"/>
  <c r="CW40"/>
  <c r="CW39"/>
  <c r="CW38"/>
  <c r="CW37"/>
  <c r="CW128"/>
  <c r="CW36"/>
  <c r="CW35"/>
  <c r="CW34"/>
  <c r="CW32"/>
  <c r="CW31"/>
  <c r="CW126"/>
  <c r="CW30"/>
  <c r="CW29"/>
  <c r="CW28"/>
  <c r="CW27"/>
  <c r="CW26"/>
  <c r="CW25"/>
  <c r="CW24"/>
  <c r="CW23"/>
  <c r="CW22"/>
  <c r="CW127"/>
  <c r="CW21"/>
  <c r="CW119"/>
  <c r="CW118"/>
  <c r="CW20"/>
  <c r="CW19"/>
  <c r="CW18"/>
  <c r="CW17"/>
  <c r="CW16"/>
  <c r="CW15"/>
  <c r="CW14"/>
  <c r="CW13"/>
  <c r="CW12"/>
  <c r="CW11"/>
  <c r="CW10"/>
  <c r="CW9"/>
  <c r="CW8"/>
  <c r="CW7"/>
  <c r="CW6"/>
  <c r="CW5"/>
  <c r="CW4"/>
  <c r="CW3"/>
  <c r="CW2"/>
  <c r="I68"/>
  <c r="E68"/>
  <c r="D68"/>
  <c r="C68"/>
  <c r="B68"/>
  <c r="A68"/>
  <c r="I67"/>
  <c r="E67"/>
  <c r="D67"/>
  <c r="C67"/>
  <c r="B67"/>
  <c r="A67"/>
  <c r="I66"/>
  <c r="E66"/>
  <c r="D66"/>
  <c r="C66"/>
  <c r="B66"/>
  <c r="A66"/>
  <c r="I65"/>
  <c r="E65"/>
  <c r="D65"/>
  <c r="C65"/>
  <c r="B65"/>
  <c r="A65"/>
  <c r="I64"/>
  <c r="E64"/>
  <c r="D64"/>
  <c r="C64"/>
  <c r="B64"/>
  <c r="A64"/>
  <c r="I63"/>
  <c r="E63"/>
  <c r="D63"/>
  <c r="C63"/>
  <c r="B63"/>
  <c r="A63"/>
  <c r="I125"/>
  <c r="E125"/>
  <c r="D125"/>
  <c r="C125"/>
  <c r="B125"/>
  <c r="A125"/>
  <c r="DT61" i="2"/>
  <c r="DT64"/>
  <c r="DT63"/>
  <c r="DT62"/>
  <c r="DT60"/>
  <c r="DT59"/>
  <c r="DT58"/>
  <c r="DT57"/>
  <c r="DT56"/>
  <c r="DT55"/>
  <c r="DT54"/>
  <c r="DT53"/>
  <c r="DT52"/>
  <c r="DT51"/>
  <c r="DT50"/>
  <c r="DT49"/>
  <c r="DT48"/>
  <c r="DT47"/>
  <c r="DT46"/>
  <c r="DT45"/>
  <c r="DT44"/>
  <c r="DT43"/>
  <c r="DT42"/>
  <c r="DT41"/>
  <c r="DT40"/>
  <c r="DT39"/>
  <c r="DT38"/>
  <c r="DT37"/>
  <c r="DT36"/>
  <c r="DT35"/>
  <c r="DT34"/>
  <c r="DT33"/>
  <c r="DT32"/>
  <c r="DT31"/>
  <c r="DT30"/>
  <c r="DT29"/>
  <c r="DT28"/>
  <c r="DT27"/>
  <c r="DT26"/>
  <c r="DT25"/>
  <c r="DT24"/>
  <c r="DT23"/>
  <c r="DT22"/>
  <c r="DT21"/>
  <c r="DT20"/>
  <c r="DT19"/>
  <c r="DT18"/>
  <c r="DT17"/>
  <c r="DT16"/>
  <c r="DT15"/>
  <c r="DT14"/>
  <c r="DT13"/>
  <c r="DT12"/>
  <c r="DT11"/>
  <c r="DT10"/>
  <c r="DT9"/>
  <c r="DT8"/>
  <c r="DT7"/>
  <c r="DT6"/>
  <c r="DT5"/>
  <c r="DT4"/>
  <c r="DT3"/>
  <c r="DT2"/>
  <c r="CW122" i="4"/>
  <c r="CV62"/>
  <c r="CV61"/>
  <c r="CV60"/>
  <c r="CV59"/>
  <c r="CV58"/>
  <c r="CV57"/>
  <c r="CV56"/>
  <c r="CV55"/>
  <c r="CV54"/>
  <c r="CV124"/>
  <c r="CV123"/>
  <c r="CV53"/>
  <c r="CV52"/>
  <c r="CV51"/>
  <c r="CV50"/>
  <c r="CV121"/>
  <c r="CV49"/>
  <c r="CV48"/>
  <c r="CV47"/>
  <c r="CV46"/>
  <c r="CV120"/>
  <c r="CV45"/>
  <c r="CV44"/>
  <c r="CV43"/>
  <c r="CV42"/>
  <c r="CV41"/>
  <c r="CV129"/>
  <c r="CV40"/>
  <c r="CV39"/>
  <c r="CV38"/>
  <c r="CV37"/>
  <c r="CV128"/>
  <c r="CV36"/>
  <c r="CV35"/>
  <c r="CV34"/>
  <c r="CV32"/>
  <c r="CV31"/>
  <c r="CV126"/>
  <c r="CV30"/>
  <c r="CV29"/>
  <c r="CV28"/>
  <c r="CV27"/>
  <c r="CV26"/>
  <c r="CV25"/>
  <c r="CV24"/>
  <c r="CV23"/>
  <c r="CV22"/>
  <c r="CV127"/>
  <c r="CV21"/>
  <c r="CV119"/>
  <c r="CV118"/>
  <c r="CV20"/>
  <c r="CV19"/>
  <c r="CV18"/>
  <c r="CV17"/>
  <c r="CV16"/>
  <c r="CV15"/>
  <c r="CV14"/>
  <c r="CV13"/>
  <c r="CV12"/>
  <c r="CV11"/>
  <c r="CV10"/>
  <c r="CV9"/>
  <c r="CV8"/>
  <c r="CV7"/>
  <c r="CV6"/>
  <c r="CV5"/>
  <c r="CV4"/>
  <c r="CV3"/>
  <c r="CV2"/>
  <c r="CU3"/>
  <c r="CU4"/>
  <c r="CU5"/>
  <c r="CU7"/>
  <c r="CU6"/>
  <c r="CU8"/>
  <c r="CU9"/>
  <c r="CU10"/>
  <c r="CU11"/>
  <c r="CU12"/>
  <c r="CU13"/>
  <c r="CU14"/>
  <c r="CU15"/>
  <c r="CU16"/>
  <c r="CU17"/>
  <c r="CU18"/>
  <c r="CU19"/>
  <c r="CU20"/>
  <c r="CU118"/>
  <c r="CU119"/>
  <c r="CU21"/>
  <c r="CU127"/>
  <c r="CU22"/>
  <c r="CU23"/>
  <c r="CU24"/>
  <c r="CU25"/>
  <c r="CU26"/>
  <c r="CU27"/>
  <c r="CU28"/>
  <c r="CU29"/>
  <c r="CU30"/>
  <c r="CU126"/>
  <c r="CU31"/>
  <c r="CU32"/>
  <c r="CU34"/>
  <c r="DS64" i="2"/>
  <c r="DS63"/>
  <c r="DS62"/>
  <c r="DS60"/>
  <c r="DS59"/>
  <c r="DS58"/>
  <c r="DS191"/>
  <c r="DS57"/>
  <c r="DS190"/>
  <c r="DS189"/>
  <c r="DS56"/>
  <c r="DS55"/>
  <c r="DS54"/>
  <c r="DS53"/>
  <c r="DS52"/>
  <c r="DS51"/>
  <c r="DS50"/>
  <c r="DS49"/>
  <c r="DS48"/>
  <c r="DS47"/>
  <c r="DS46"/>
  <c r="DS45"/>
  <c r="DS44"/>
  <c r="DS43"/>
  <c r="DS42"/>
  <c r="DS188"/>
  <c r="DS41"/>
  <c r="DS40"/>
  <c r="DS39"/>
  <c r="DS38"/>
  <c r="DS37"/>
  <c r="DS36"/>
  <c r="DS35"/>
  <c r="DS34"/>
  <c r="DS33"/>
  <c r="DS32"/>
  <c r="DS31"/>
  <c r="DS30"/>
  <c r="DS29"/>
  <c r="DS28"/>
  <c r="DS27"/>
  <c r="DS26"/>
  <c r="DS25"/>
  <c r="DS24"/>
  <c r="DS23"/>
  <c r="DS22"/>
  <c r="DS21"/>
  <c r="DS20"/>
  <c r="DS187"/>
  <c r="DS186"/>
  <c r="DS185"/>
  <c r="DS19"/>
  <c r="DS18"/>
  <c r="DS17"/>
  <c r="DS16"/>
  <c r="DS15"/>
  <c r="DS14"/>
  <c r="DS13"/>
  <c r="DS12"/>
  <c r="DS11"/>
  <c r="DS10"/>
  <c r="DS9"/>
  <c r="DS8"/>
  <c r="DS7"/>
  <c r="DS6"/>
  <c r="DS5"/>
  <c r="DS4"/>
  <c r="DS3"/>
  <c r="DS2"/>
  <c r="N64"/>
  <c r="M64"/>
  <c r="L64"/>
  <c r="K64"/>
  <c r="J64"/>
  <c r="I64"/>
  <c r="H64"/>
  <c r="G64"/>
  <c r="F64"/>
  <c r="E64"/>
  <c r="D64"/>
  <c r="C64"/>
  <c r="B64"/>
  <c r="A64"/>
  <c r="N63"/>
  <c r="M63"/>
  <c r="L63"/>
  <c r="K63"/>
  <c r="J63"/>
  <c r="I63"/>
  <c r="H63"/>
  <c r="G63"/>
  <c r="F63"/>
  <c r="E63"/>
  <c r="D63"/>
  <c r="C63"/>
  <c r="B63"/>
  <c r="A63"/>
  <c r="N62"/>
  <c r="M62"/>
  <c r="L62"/>
  <c r="K62"/>
  <c r="J62"/>
  <c r="I62"/>
  <c r="H62"/>
  <c r="G62"/>
  <c r="F62"/>
  <c r="E62"/>
  <c r="D62"/>
  <c r="C62"/>
  <c r="B62"/>
  <c r="A62"/>
  <c r="N61"/>
  <c r="M61"/>
  <c r="L61"/>
  <c r="K61"/>
  <c r="J61"/>
  <c r="I61"/>
  <c r="H61"/>
  <c r="G61"/>
  <c r="F61"/>
  <c r="E61"/>
  <c r="D61"/>
  <c r="C61"/>
  <c r="B61"/>
  <c r="A61"/>
  <c r="DR60"/>
  <c r="N60"/>
  <c r="M60"/>
  <c r="L60"/>
  <c r="K60"/>
  <c r="J60"/>
  <c r="I60"/>
  <c r="H60"/>
  <c r="G60"/>
  <c r="F60"/>
  <c r="E60"/>
  <c r="D60"/>
  <c r="C60"/>
  <c r="B60"/>
  <c r="A60"/>
  <c r="CV122" i="4"/>
  <c r="CU62"/>
  <c r="CU61"/>
  <c r="CU60"/>
  <c r="CU59"/>
  <c r="CU58"/>
  <c r="CU57"/>
  <c r="CU56"/>
  <c r="CU55"/>
  <c r="CU54"/>
  <c r="CU124"/>
  <c r="CU123"/>
  <c r="CU53"/>
  <c r="CU52"/>
  <c r="CU51"/>
  <c r="CU50"/>
  <c r="CU121"/>
  <c r="CU49"/>
  <c r="CU48"/>
  <c r="CU47"/>
  <c r="CU46"/>
  <c r="CU120"/>
  <c r="CU45"/>
  <c r="CU44"/>
  <c r="CU43"/>
  <c r="CU42"/>
  <c r="CU41"/>
  <c r="CU129"/>
  <c r="CU40"/>
  <c r="CU39"/>
  <c r="CU38"/>
  <c r="CU37"/>
  <c r="CU128"/>
  <c r="CU36"/>
  <c r="CU35"/>
  <c r="CU2"/>
  <c r="DR59" i="2"/>
  <c r="DR58"/>
  <c r="DR191"/>
  <c r="DR57"/>
  <c r="DR190"/>
  <c r="DR189"/>
  <c r="DR56"/>
  <c r="DR55"/>
  <c r="DR54"/>
  <c r="DR53"/>
  <c r="DR52"/>
  <c r="DR51"/>
  <c r="DR50"/>
  <c r="DR49"/>
  <c r="DR48"/>
  <c r="DR47"/>
  <c r="DR46"/>
  <c r="DR45"/>
  <c r="DR44"/>
  <c r="DR43"/>
  <c r="DR42"/>
  <c r="DR188"/>
  <c r="DR41"/>
  <c r="DR40"/>
  <c r="DR39"/>
  <c r="DR38"/>
  <c r="DR37"/>
  <c r="DR36"/>
  <c r="DR35"/>
  <c r="DR34"/>
  <c r="DR33"/>
  <c r="DR32"/>
  <c r="DR31"/>
  <c r="DR30"/>
  <c r="DR29"/>
  <c r="DR28"/>
  <c r="DR27"/>
  <c r="DR26"/>
  <c r="DR25"/>
  <c r="DR24"/>
  <c r="DR23"/>
  <c r="DR22"/>
  <c r="DR21"/>
  <c r="DR20"/>
  <c r="DR187"/>
  <c r="DR186"/>
  <c r="DR185"/>
  <c r="DR19"/>
  <c r="DR18"/>
  <c r="DR17"/>
  <c r="DR16"/>
  <c r="DR15"/>
  <c r="DR14"/>
  <c r="DR13"/>
  <c r="DR12"/>
  <c r="DR11"/>
  <c r="DR10"/>
  <c r="DR9"/>
  <c r="DR8"/>
  <c r="DR7"/>
  <c r="DR6"/>
  <c r="DR5"/>
  <c r="DR4"/>
  <c r="DR3"/>
  <c r="DR2"/>
  <c r="CT62" i="4"/>
  <c r="CT61"/>
  <c r="CT60"/>
  <c r="CT59"/>
  <c r="CT58"/>
  <c r="CT57"/>
  <c r="CT56"/>
  <c r="CT55"/>
  <c r="CT54"/>
  <c r="CT124"/>
  <c r="CT123"/>
  <c r="CT53"/>
  <c r="CT52"/>
  <c r="CT51"/>
  <c r="CT50"/>
  <c r="CT121"/>
  <c r="CT49"/>
  <c r="CT48"/>
  <c r="CT47"/>
  <c r="CT46"/>
  <c r="CT120"/>
  <c r="CT45"/>
  <c r="CT44"/>
  <c r="CT43"/>
  <c r="CT42"/>
  <c r="CT41"/>
  <c r="CT129"/>
  <c r="CT40"/>
  <c r="CT39"/>
  <c r="CT38"/>
  <c r="CT37"/>
  <c r="CT128"/>
  <c r="CT36"/>
  <c r="CT35"/>
  <c r="CT34"/>
  <c r="CT32"/>
  <c r="CT31"/>
  <c r="CT126"/>
  <c r="CT30"/>
  <c r="CT29"/>
  <c r="CT28"/>
  <c r="CT27"/>
  <c r="CT26"/>
  <c r="CT25"/>
  <c r="CT24"/>
  <c r="CT23"/>
  <c r="CT22"/>
  <c r="CT127"/>
  <c r="CT21"/>
  <c r="CT119"/>
  <c r="CT118"/>
  <c r="CT20"/>
  <c r="CT19"/>
  <c r="CT18"/>
  <c r="CT17"/>
  <c r="CT16"/>
  <c r="CT15"/>
  <c r="CT14"/>
  <c r="CT13"/>
  <c r="CT12"/>
  <c r="CT11"/>
  <c r="CT10"/>
  <c r="CT9"/>
  <c r="CT8"/>
  <c r="CT7"/>
  <c r="CT6"/>
  <c r="CT5"/>
  <c r="CT4"/>
  <c r="CT3"/>
  <c r="CT2"/>
  <c r="DQ59" i="2"/>
  <c r="DQ58"/>
  <c r="DQ191"/>
  <c r="DQ57"/>
  <c r="DQ190"/>
  <c r="DQ189"/>
  <c r="DQ56"/>
  <c r="DQ55"/>
  <c r="DQ54"/>
  <c r="DQ53"/>
  <c r="DQ52"/>
  <c r="DQ51"/>
  <c r="DQ50"/>
  <c r="DQ49"/>
  <c r="DQ48"/>
  <c r="DQ47"/>
  <c r="DQ46"/>
  <c r="DQ45"/>
  <c r="DQ44"/>
  <c r="DQ43"/>
  <c r="DQ42"/>
  <c r="DQ188"/>
  <c r="DQ41"/>
  <c r="DQ40"/>
  <c r="DQ39"/>
  <c r="DQ38"/>
  <c r="DQ37"/>
  <c r="DQ36"/>
  <c r="DQ35"/>
  <c r="DQ34"/>
  <c r="DQ33"/>
  <c r="DQ32"/>
  <c r="DQ31"/>
  <c r="DQ30"/>
  <c r="DQ29"/>
  <c r="DQ28"/>
  <c r="DQ27"/>
  <c r="DQ26"/>
  <c r="DQ25"/>
  <c r="DQ24"/>
  <c r="DQ23"/>
  <c r="DQ22"/>
  <c r="DQ21"/>
  <c r="DQ20"/>
  <c r="DQ187"/>
  <c r="DQ186"/>
  <c r="DQ185"/>
  <c r="DQ19"/>
  <c r="DQ18"/>
  <c r="DQ17"/>
  <c r="DQ16"/>
  <c r="DQ15"/>
  <c r="DQ14"/>
  <c r="DQ13"/>
  <c r="DQ12"/>
  <c r="DQ11"/>
  <c r="DQ10"/>
  <c r="DQ9"/>
  <c r="DQ8"/>
  <c r="DQ7"/>
  <c r="DQ6"/>
  <c r="DQ5"/>
  <c r="DQ4"/>
  <c r="DQ3"/>
  <c r="DQ2"/>
  <c r="CS62" i="4"/>
  <c r="CS61"/>
  <c r="CS60"/>
  <c r="CS59"/>
  <c r="CS58"/>
  <c r="CS57"/>
  <c r="CS56"/>
  <c r="CS55"/>
  <c r="CS54"/>
  <c r="CS124"/>
  <c r="CS123"/>
  <c r="CS53"/>
  <c r="CS52"/>
  <c r="CS51"/>
  <c r="CS50"/>
  <c r="CS121"/>
  <c r="CS49"/>
  <c r="CS48"/>
  <c r="CS47"/>
  <c r="CS46"/>
  <c r="CS120"/>
  <c r="CS45"/>
  <c r="CS44"/>
  <c r="CS43"/>
  <c r="CS42"/>
  <c r="CS41"/>
  <c r="CS129"/>
  <c r="CS40"/>
  <c r="CS39"/>
  <c r="CS38"/>
  <c r="CS37"/>
  <c r="CS128"/>
  <c r="CS36"/>
  <c r="CS35"/>
  <c r="CS34"/>
  <c r="CS32"/>
  <c r="CS31"/>
  <c r="CS126"/>
  <c r="CS30"/>
  <c r="CS29"/>
  <c r="CS28"/>
  <c r="CS27"/>
  <c r="CS26"/>
  <c r="CS25"/>
  <c r="CS24"/>
  <c r="CS23"/>
  <c r="CS22"/>
  <c r="CS127"/>
  <c r="CS21"/>
  <c r="CS119"/>
  <c r="CS118"/>
  <c r="CS20"/>
  <c r="CS19"/>
  <c r="CS18"/>
  <c r="CS17"/>
  <c r="CS16"/>
  <c r="CS15"/>
  <c r="CS14"/>
  <c r="CS13"/>
  <c r="CS12"/>
  <c r="CS11"/>
  <c r="CS10"/>
  <c r="CS9"/>
  <c r="CS8"/>
  <c r="CS7"/>
  <c r="CS6"/>
  <c r="CS5"/>
  <c r="CS4"/>
  <c r="CS3"/>
  <c r="CS2"/>
  <c r="CR2"/>
  <c r="DP59" i="2"/>
  <c r="DP58"/>
  <c r="DP191"/>
  <c r="DP57"/>
  <c r="DP190"/>
  <c r="DP189"/>
  <c r="DP56"/>
  <c r="DP55"/>
  <c r="DP54"/>
  <c r="DP53"/>
  <c r="DP52"/>
  <c r="DP51"/>
  <c r="DP50"/>
  <c r="DP49"/>
  <c r="DP48"/>
  <c r="DP47"/>
  <c r="DP46"/>
  <c r="DP45"/>
  <c r="DP44"/>
  <c r="DP43"/>
  <c r="DP42"/>
  <c r="DP188"/>
  <c r="DP41"/>
  <c r="DP40"/>
  <c r="DP39"/>
  <c r="DP38"/>
  <c r="DP37"/>
  <c r="DP36"/>
  <c r="DP35"/>
  <c r="DP34"/>
  <c r="DP33"/>
  <c r="DP32"/>
  <c r="DP31"/>
  <c r="DP30"/>
  <c r="DP29"/>
  <c r="DP28"/>
  <c r="DP27"/>
  <c r="DP26"/>
  <c r="DP25"/>
  <c r="DP24"/>
  <c r="DP23"/>
  <c r="DP22"/>
  <c r="DP21"/>
  <c r="DP20"/>
  <c r="DP187"/>
  <c r="DP186"/>
  <c r="DP185"/>
  <c r="DP19"/>
  <c r="DP18"/>
  <c r="DP17"/>
  <c r="DP16"/>
  <c r="DP15"/>
  <c r="DP14"/>
  <c r="DP13"/>
  <c r="DP12"/>
  <c r="DP11"/>
  <c r="DP10"/>
  <c r="DP9"/>
  <c r="DP8"/>
  <c r="DP7"/>
  <c r="DP6"/>
  <c r="DP5"/>
  <c r="DP4"/>
  <c r="DP3"/>
  <c r="DP2"/>
  <c r="CR62" i="4"/>
  <c r="CR61"/>
  <c r="CR60"/>
  <c r="CR59"/>
  <c r="CR58"/>
  <c r="CR57"/>
  <c r="CR56"/>
  <c r="CR55"/>
  <c r="CR54"/>
  <c r="CR124"/>
  <c r="CR123"/>
  <c r="CR53"/>
  <c r="CR52"/>
  <c r="CR51"/>
  <c r="CR50"/>
  <c r="CR121"/>
  <c r="CR49"/>
  <c r="CR48"/>
  <c r="CR47"/>
  <c r="CR46"/>
  <c r="CR120"/>
  <c r="CR45"/>
  <c r="CR44"/>
  <c r="CR43"/>
  <c r="CR42"/>
  <c r="CR41"/>
  <c r="CR129"/>
  <c r="CR40"/>
  <c r="CR39"/>
  <c r="CR38"/>
  <c r="CR37"/>
  <c r="CR128"/>
  <c r="CR36"/>
  <c r="CR35"/>
  <c r="CR34"/>
  <c r="CR32"/>
  <c r="CR31"/>
  <c r="CR126"/>
  <c r="CR30"/>
  <c r="CR29"/>
  <c r="CR28"/>
  <c r="CR27"/>
  <c r="CR26"/>
  <c r="CR25"/>
  <c r="CR24"/>
  <c r="CR23"/>
  <c r="CR22"/>
  <c r="CR127"/>
  <c r="CR21"/>
  <c r="CR119"/>
  <c r="CR118"/>
  <c r="CR20"/>
  <c r="CR19"/>
  <c r="CR18"/>
  <c r="CR17"/>
  <c r="CR16"/>
  <c r="CR15"/>
  <c r="CR14"/>
  <c r="CR13"/>
  <c r="CR12"/>
  <c r="CR11"/>
  <c r="CR10"/>
  <c r="CR9"/>
  <c r="CR8"/>
  <c r="CR7"/>
  <c r="CR6"/>
  <c r="CR5"/>
  <c r="CR4"/>
  <c r="CR3"/>
  <c r="I62"/>
  <c r="E62"/>
  <c r="D62"/>
  <c r="C62"/>
  <c r="B62"/>
  <c r="A62"/>
  <c r="DO59" i="2"/>
  <c r="DO58"/>
  <c r="DO191"/>
  <c r="DO57"/>
  <c r="DO190"/>
  <c r="DO189"/>
  <c r="DO56"/>
  <c r="DO55"/>
  <c r="DO54"/>
  <c r="DO53"/>
  <c r="DO52"/>
  <c r="DO51"/>
  <c r="DO50"/>
  <c r="DO184"/>
  <c r="DO49"/>
  <c r="DO48"/>
  <c r="DO47"/>
  <c r="DO46"/>
  <c r="DO45"/>
  <c r="DO44"/>
  <c r="DO43"/>
  <c r="DO42"/>
  <c r="DO188"/>
  <c r="DO41"/>
  <c r="DO40"/>
  <c r="DO39"/>
  <c r="DO38"/>
  <c r="DO37"/>
  <c r="DO36"/>
  <c r="DO35"/>
  <c r="DO34"/>
  <c r="DO33"/>
  <c r="DO32"/>
  <c r="DO31"/>
  <c r="DO30"/>
  <c r="DO29"/>
  <c r="DO28"/>
  <c r="DO27"/>
  <c r="DO26"/>
  <c r="DO25"/>
  <c r="DO24"/>
  <c r="DO23"/>
  <c r="DO22"/>
  <c r="DO21"/>
  <c r="DO20"/>
  <c r="DO187"/>
  <c r="DO186"/>
  <c r="DO185"/>
  <c r="DO19"/>
  <c r="DO18"/>
  <c r="DO17"/>
  <c r="DO16"/>
  <c r="DO15"/>
  <c r="DO14"/>
  <c r="DO13"/>
  <c r="DO12"/>
  <c r="DO11"/>
  <c r="DO10"/>
  <c r="DO9"/>
  <c r="DO8"/>
  <c r="DO7"/>
  <c r="DO6"/>
  <c r="DO5"/>
  <c r="DO4"/>
  <c r="DO3"/>
  <c r="DO2"/>
  <c r="N59"/>
  <c r="M59"/>
  <c r="L59"/>
  <c r="K59"/>
  <c r="J59"/>
  <c r="I59"/>
  <c r="H59"/>
  <c r="G59"/>
  <c r="F59"/>
  <c r="E59"/>
  <c r="D59"/>
  <c r="C59"/>
  <c r="B59"/>
  <c r="A59"/>
  <c r="N50"/>
  <c r="M50"/>
  <c r="L50"/>
  <c r="K50"/>
  <c r="J50"/>
  <c r="I50"/>
  <c r="H50"/>
  <c r="G50"/>
  <c r="F50"/>
  <c r="E50"/>
  <c r="D50"/>
  <c r="C50"/>
  <c r="B50"/>
  <c r="A50"/>
  <c r="N58"/>
  <c r="M58"/>
  <c r="L58"/>
  <c r="K58"/>
  <c r="J58"/>
  <c r="I58"/>
  <c r="H58"/>
  <c r="G58"/>
  <c r="F58"/>
  <c r="E58"/>
  <c r="D58"/>
  <c r="C58"/>
  <c r="B58"/>
  <c r="A58"/>
  <c r="DN191"/>
  <c r="DM191"/>
  <c r="DL191"/>
  <c r="DK191"/>
  <c r="DJ191"/>
  <c r="DI191"/>
  <c r="N191"/>
  <c r="M191"/>
  <c r="L191"/>
  <c r="K191"/>
  <c r="J191"/>
  <c r="I191"/>
  <c r="H191"/>
  <c r="G191"/>
  <c r="F191"/>
  <c r="E191"/>
  <c r="D191"/>
  <c r="C191"/>
  <c r="B191"/>
  <c r="A191"/>
  <c r="I87" i="8"/>
  <c r="CQ61" i="4"/>
  <c r="CQ60"/>
  <c r="CQ59"/>
  <c r="CQ58"/>
  <c r="CQ57"/>
  <c r="CQ56"/>
  <c r="CQ55"/>
  <c r="CQ54"/>
  <c r="CQ124"/>
  <c r="CQ123"/>
  <c r="CQ53"/>
  <c r="CQ52"/>
  <c r="CQ51"/>
  <c r="CQ50"/>
  <c r="CQ121"/>
  <c r="CQ49"/>
  <c r="CQ48"/>
  <c r="CQ47"/>
  <c r="CQ46"/>
  <c r="CQ120"/>
  <c r="CQ45"/>
  <c r="CQ44"/>
  <c r="CQ43"/>
  <c r="CQ42"/>
  <c r="CQ41"/>
  <c r="CQ129"/>
  <c r="CQ40"/>
  <c r="CQ39"/>
  <c r="CQ38"/>
  <c r="CQ37"/>
  <c r="CQ128"/>
  <c r="CQ36"/>
  <c r="CQ35"/>
  <c r="CQ34"/>
  <c r="CQ32"/>
  <c r="CQ31"/>
  <c r="CQ126"/>
  <c r="CQ30"/>
  <c r="CQ29"/>
  <c r="CQ28"/>
  <c r="CQ27"/>
  <c r="CQ26"/>
  <c r="CQ25"/>
  <c r="CQ24"/>
  <c r="CQ23"/>
  <c r="CQ22"/>
  <c r="CQ127"/>
  <c r="CQ21"/>
  <c r="CQ119"/>
  <c r="CQ118"/>
  <c r="CQ20"/>
  <c r="CQ19"/>
  <c r="CQ18"/>
  <c r="CQ17"/>
  <c r="CQ16"/>
  <c r="CQ15"/>
  <c r="CQ14"/>
  <c r="CQ13"/>
  <c r="CQ12"/>
  <c r="CQ11"/>
  <c r="CQ10"/>
  <c r="CQ9"/>
  <c r="CQ8"/>
  <c r="CQ7"/>
  <c r="CQ6"/>
  <c r="CQ5"/>
  <c r="CQ4"/>
  <c r="CQ3"/>
  <c r="CQ2"/>
  <c r="DN57" i="2"/>
  <c r="DN190"/>
  <c r="DN189"/>
  <c r="DN56"/>
  <c r="DN55"/>
  <c r="DN54"/>
  <c r="DN53"/>
  <c r="DN52"/>
  <c r="DN51"/>
  <c r="DN184"/>
  <c r="DN49"/>
  <c r="DN48"/>
  <c r="DN47"/>
  <c r="DN46"/>
  <c r="DN45"/>
  <c r="DN44"/>
  <c r="DN43"/>
  <c r="DN42"/>
  <c r="DN188"/>
  <c r="DN41"/>
  <c r="DN40"/>
  <c r="DN39"/>
  <c r="DN38"/>
  <c r="DN37"/>
  <c r="DN36"/>
  <c r="DN35"/>
  <c r="DN34"/>
  <c r="DN33"/>
  <c r="DN32"/>
  <c r="DN31"/>
  <c r="DN30"/>
  <c r="DN29"/>
  <c r="DN28"/>
  <c r="DN27"/>
  <c r="DN26"/>
  <c r="DN25"/>
  <c r="DN24"/>
  <c r="DN23"/>
  <c r="DN22"/>
  <c r="DN21"/>
  <c r="DN20"/>
  <c r="DN187"/>
  <c r="DN186"/>
  <c r="DN185"/>
  <c r="DN19"/>
  <c r="DN18"/>
  <c r="DN17"/>
  <c r="DN183"/>
  <c r="DN16"/>
  <c r="DN15"/>
  <c r="DN14"/>
  <c r="DN13"/>
  <c r="DN12"/>
  <c r="DN11"/>
  <c r="DN10"/>
  <c r="DN9"/>
  <c r="DN8"/>
  <c r="DN7"/>
  <c r="DN6"/>
  <c r="DN5"/>
  <c r="DN4"/>
  <c r="DN3"/>
  <c r="DN2"/>
  <c r="I81" i="8"/>
  <c r="CP61" i="4"/>
  <c r="I61"/>
  <c r="E61"/>
  <c r="D61"/>
  <c r="C61"/>
  <c r="B61"/>
  <c r="A61"/>
  <c r="CP53"/>
  <c r="I53"/>
  <c r="E53"/>
  <c r="D53"/>
  <c r="C53"/>
  <c r="B53"/>
  <c r="A53"/>
  <c r="CP60"/>
  <c r="CP59"/>
  <c r="CP58"/>
  <c r="CP57"/>
  <c r="CP56"/>
  <c r="CP55"/>
  <c r="CP54"/>
  <c r="CP124"/>
  <c r="CP123"/>
  <c r="CP117"/>
  <c r="CP52"/>
  <c r="CP51"/>
  <c r="CP50"/>
  <c r="CP121"/>
  <c r="CP49"/>
  <c r="CP48"/>
  <c r="CP47"/>
  <c r="CP46"/>
  <c r="CP120"/>
  <c r="CP45"/>
  <c r="CP44"/>
  <c r="CP43"/>
  <c r="CP42"/>
  <c r="CP41"/>
  <c r="CP129"/>
  <c r="CP40"/>
  <c r="CP39"/>
  <c r="CP38"/>
  <c r="CP37"/>
  <c r="CP128"/>
  <c r="CP36"/>
  <c r="CP35"/>
  <c r="CP34"/>
  <c r="CP32"/>
  <c r="CP31"/>
  <c r="CP126"/>
  <c r="CP30"/>
  <c r="CP29"/>
  <c r="CP28"/>
  <c r="CP27"/>
  <c r="CP26"/>
  <c r="CP25"/>
  <c r="CP24"/>
  <c r="CP23"/>
  <c r="CP22"/>
  <c r="CP127"/>
  <c r="CP21"/>
  <c r="CP119"/>
  <c r="CP118"/>
  <c r="CP20"/>
  <c r="CP19"/>
  <c r="CP18"/>
  <c r="CP17"/>
  <c r="CP16"/>
  <c r="CP15"/>
  <c r="CP14"/>
  <c r="CP13"/>
  <c r="CP12"/>
  <c r="CP116"/>
  <c r="CP11"/>
  <c r="CP10"/>
  <c r="CP9"/>
  <c r="CP8"/>
  <c r="CP7"/>
  <c r="CP6"/>
  <c r="CP5"/>
  <c r="CP4"/>
  <c r="CP3"/>
  <c r="CP2"/>
  <c r="I12"/>
  <c r="H12"/>
  <c r="G12"/>
  <c r="F12"/>
  <c r="E12"/>
  <c r="D12"/>
  <c r="C12"/>
  <c r="B12"/>
  <c r="A12"/>
  <c r="DM45" i="2"/>
  <c r="DM57"/>
  <c r="DM190"/>
  <c r="DM189"/>
  <c r="DM56"/>
  <c r="DM55"/>
  <c r="DM54"/>
  <c r="DM53"/>
  <c r="DM52"/>
  <c r="DM51"/>
  <c r="DM184"/>
  <c r="DM49"/>
  <c r="DM48"/>
  <c r="DM47"/>
  <c r="DM46"/>
  <c r="DM44"/>
  <c r="DM43"/>
  <c r="DM42"/>
  <c r="DM188"/>
  <c r="DM41"/>
  <c r="DM40"/>
  <c r="DM39"/>
  <c r="DM38"/>
  <c r="DM37"/>
  <c r="DM36"/>
  <c r="DM35"/>
  <c r="DM34"/>
  <c r="DM33"/>
  <c r="DM32"/>
  <c r="DM31"/>
  <c r="DM30"/>
  <c r="DM29"/>
  <c r="DM28"/>
  <c r="DM27"/>
  <c r="DM26"/>
  <c r="DM25"/>
  <c r="DM24"/>
  <c r="DM23"/>
  <c r="DM22"/>
  <c r="DM21"/>
  <c r="DM20"/>
  <c r="DM187"/>
  <c r="DM186"/>
  <c r="DM185"/>
  <c r="DM19"/>
  <c r="DM18"/>
  <c r="DM17"/>
  <c r="DM183"/>
  <c r="DM16"/>
  <c r="DM15"/>
  <c r="DM14"/>
  <c r="DM13"/>
  <c r="DM12"/>
  <c r="DM11"/>
  <c r="DM10"/>
  <c r="DM9"/>
  <c r="DM8"/>
  <c r="DM7"/>
  <c r="DM6"/>
  <c r="DM5"/>
  <c r="DM4"/>
  <c r="DM3"/>
  <c r="DM2"/>
  <c r="CO60" i="4"/>
  <c r="CO59"/>
  <c r="CO58"/>
  <c r="CO57"/>
  <c r="CO56"/>
  <c r="CO55"/>
  <c r="CO54"/>
  <c r="CO124"/>
  <c r="CO123"/>
  <c r="CO117"/>
  <c r="CO52"/>
  <c r="CO51"/>
  <c r="CO50"/>
  <c r="CO121"/>
  <c r="CO49"/>
  <c r="CO48"/>
  <c r="CO47"/>
  <c r="CO46"/>
  <c r="CO120"/>
  <c r="CO45"/>
  <c r="CO44"/>
  <c r="CO43"/>
  <c r="CO42"/>
  <c r="CO41"/>
  <c r="CO129"/>
  <c r="CO40"/>
  <c r="CO39"/>
  <c r="CO38"/>
  <c r="CO37"/>
  <c r="CO128"/>
  <c r="CO36"/>
  <c r="CO35"/>
  <c r="CO34"/>
  <c r="CO32"/>
  <c r="CO31"/>
  <c r="CO126"/>
  <c r="CO30"/>
  <c r="CO29"/>
  <c r="CO28"/>
  <c r="CO27"/>
  <c r="CO26"/>
  <c r="CO25"/>
  <c r="CO24"/>
  <c r="CO23"/>
  <c r="CO22"/>
  <c r="CO127"/>
  <c r="CO21"/>
  <c r="CO119"/>
  <c r="CO118"/>
  <c r="CO20"/>
  <c r="CO19"/>
  <c r="CO18"/>
  <c r="CO17"/>
  <c r="CO16"/>
  <c r="CO15"/>
  <c r="CO14"/>
  <c r="CO13"/>
  <c r="CO116"/>
  <c r="CO115"/>
  <c r="CO11"/>
  <c r="CO10"/>
  <c r="CO9"/>
  <c r="CO8"/>
  <c r="CO7"/>
  <c r="CO6"/>
  <c r="CO5"/>
  <c r="CO4"/>
  <c r="CO3"/>
  <c r="CO2"/>
  <c r="DL45" i="2"/>
  <c r="DL25"/>
  <c r="DL57"/>
  <c r="DL190"/>
  <c r="DL189"/>
  <c r="DL56"/>
  <c r="DL55"/>
  <c r="DL54"/>
  <c r="DL53"/>
  <c r="DL52"/>
  <c r="DL51"/>
  <c r="DL184"/>
  <c r="DL49"/>
  <c r="DL48"/>
  <c r="DL47"/>
  <c r="DL46"/>
  <c r="DL44"/>
  <c r="DL43"/>
  <c r="DL42"/>
  <c r="DL188"/>
  <c r="DL41"/>
  <c r="DL40"/>
  <c r="DL39"/>
  <c r="DL38"/>
  <c r="DL37"/>
  <c r="DL36"/>
  <c r="DL35"/>
  <c r="DL34"/>
  <c r="DL33"/>
  <c r="DL32"/>
  <c r="DL31"/>
  <c r="DL30"/>
  <c r="DL29"/>
  <c r="DL28"/>
  <c r="DL27"/>
  <c r="DL26"/>
  <c r="DL24"/>
  <c r="DL23"/>
  <c r="DL22"/>
  <c r="DL21"/>
  <c r="DL20"/>
  <c r="DL187"/>
  <c r="DL186"/>
  <c r="DL185"/>
  <c r="DL19"/>
  <c r="DL18"/>
  <c r="DL17"/>
  <c r="DL183"/>
  <c r="DL16"/>
  <c r="DL15"/>
  <c r="DL14"/>
  <c r="DL13"/>
  <c r="DL12"/>
  <c r="DL11"/>
  <c r="DL10"/>
  <c r="DL9"/>
  <c r="DL8"/>
  <c r="DL7"/>
  <c r="DL6"/>
  <c r="DL5"/>
  <c r="DL4"/>
  <c r="DL3"/>
  <c r="DL2"/>
  <c r="CN60" i="4"/>
  <c r="I60"/>
  <c r="E60"/>
  <c r="D60"/>
  <c r="C60"/>
  <c r="B60"/>
  <c r="A60"/>
  <c r="CN19"/>
  <c r="CN18"/>
  <c r="CN17"/>
  <c r="CN59"/>
  <c r="CN58"/>
  <c r="CN57"/>
  <c r="CN56"/>
  <c r="CN55"/>
  <c r="CN54"/>
  <c r="CN124"/>
  <c r="CN123"/>
  <c r="CN117"/>
  <c r="CN52"/>
  <c r="CN51"/>
  <c r="CN50"/>
  <c r="CN121"/>
  <c r="CN49"/>
  <c r="CN48"/>
  <c r="CN47"/>
  <c r="CN46"/>
  <c r="CN120"/>
  <c r="CN45"/>
  <c r="CN44"/>
  <c r="CN43"/>
  <c r="CN42"/>
  <c r="CN41"/>
  <c r="CN129"/>
  <c r="CN40"/>
  <c r="CN39"/>
  <c r="CN38"/>
  <c r="CN37"/>
  <c r="CN128"/>
  <c r="CN36"/>
  <c r="CN35"/>
  <c r="CN34"/>
  <c r="CN32"/>
  <c r="CN31"/>
  <c r="CN126"/>
  <c r="CN30"/>
  <c r="CN29"/>
  <c r="CN28"/>
  <c r="CN27"/>
  <c r="CN26"/>
  <c r="CN25"/>
  <c r="CN24"/>
  <c r="CN23"/>
  <c r="CN22"/>
  <c r="CN127"/>
  <c r="CN21"/>
  <c r="CN119"/>
  <c r="CN118"/>
  <c r="CN20"/>
  <c r="CN16"/>
  <c r="CN15"/>
  <c r="CN14"/>
  <c r="CN13"/>
  <c r="CN116"/>
  <c r="CN115"/>
  <c r="CN11"/>
  <c r="CN10"/>
  <c r="CN9"/>
  <c r="CN8"/>
  <c r="CN7"/>
  <c r="CN6"/>
  <c r="CN5"/>
  <c r="CN4"/>
  <c r="CN3"/>
  <c r="CN2"/>
  <c r="DK53" i="2"/>
  <c r="DK25"/>
  <c r="DK57"/>
  <c r="DK190"/>
  <c r="DK189"/>
  <c r="DK56"/>
  <c r="DK55"/>
  <c r="DK54"/>
  <c r="DK52"/>
  <c r="DK51"/>
  <c r="DK184"/>
  <c r="DK49"/>
  <c r="DK48"/>
  <c r="DK47"/>
  <c r="DK46"/>
  <c r="DK45"/>
  <c r="DK44"/>
  <c r="DK43"/>
  <c r="DK42"/>
  <c r="DK188"/>
  <c r="DK41"/>
  <c r="DK40"/>
  <c r="DK39"/>
  <c r="DK38"/>
  <c r="DK37"/>
  <c r="DK36"/>
  <c r="DK35"/>
  <c r="DK34"/>
  <c r="DK33"/>
  <c r="DK32"/>
  <c r="DK31"/>
  <c r="DK30"/>
  <c r="DK29"/>
  <c r="DK28"/>
  <c r="DK27"/>
  <c r="DK26"/>
  <c r="DK24"/>
  <c r="DK23"/>
  <c r="DK22"/>
  <c r="DK21"/>
  <c r="DK20"/>
  <c r="DK187"/>
  <c r="DK186"/>
  <c r="DK185"/>
  <c r="DK19"/>
  <c r="DK18"/>
  <c r="DK17"/>
  <c r="DK183"/>
  <c r="DK16"/>
  <c r="DK15"/>
  <c r="DK14"/>
  <c r="DK13"/>
  <c r="DK12"/>
  <c r="DK11"/>
  <c r="DK10"/>
  <c r="DK9"/>
  <c r="DK8"/>
  <c r="DK7"/>
  <c r="DK6"/>
  <c r="DK5"/>
  <c r="DK4"/>
  <c r="DK3"/>
  <c r="DK2"/>
  <c r="CM59" i="4"/>
  <c r="CM58"/>
  <c r="CM57"/>
  <c r="CM56"/>
  <c r="CM55"/>
  <c r="CM54"/>
  <c r="CM124"/>
  <c r="CM123"/>
  <c r="CM117"/>
  <c r="CM52"/>
  <c r="CM51"/>
  <c r="CM50"/>
  <c r="CM121"/>
  <c r="CM49"/>
  <c r="CM48"/>
  <c r="CM47"/>
  <c r="CM46"/>
  <c r="CM120"/>
  <c r="CM45"/>
  <c r="CM44"/>
  <c r="CM43"/>
  <c r="CM42"/>
  <c r="CM41"/>
  <c r="CM129"/>
  <c r="CM40"/>
  <c r="CM39"/>
  <c r="CM38"/>
  <c r="CM37"/>
  <c r="CM128"/>
  <c r="CM36"/>
  <c r="CM35"/>
  <c r="CM34"/>
  <c r="CM32"/>
  <c r="CM31"/>
  <c r="CM126"/>
  <c r="CM30"/>
  <c r="CM29"/>
  <c r="CM28"/>
  <c r="CM27"/>
  <c r="CM26"/>
  <c r="CM25"/>
  <c r="CM24"/>
  <c r="CM23"/>
  <c r="CM22"/>
  <c r="CM127"/>
  <c r="CM21"/>
  <c r="CM119"/>
  <c r="CM118"/>
  <c r="CM20"/>
  <c r="CM16"/>
  <c r="CM15"/>
  <c r="CM14"/>
  <c r="CM13"/>
  <c r="CM116"/>
  <c r="CM115"/>
  <c r="CM11"/>
  <c r="CM10"/>
  <c r="CM9"/>
  <c r="CM8"/>
  <c r="CM7"/>
  <c r="CM6"/>
  <c r="CM5"/>
  <c r="CM4"/>
  <c r="CM3"/>
  <c r="CM2"/>
  <c r="CL59"/>
  <c r="CK59"/>
  <c r="CJ59"/>
  <c r="CI59"/>
  <c r="I59"/>
  <c r="E59"/>
  <c r="D59"/>
  <c r="C59"/>
  <c r="B59"/>
  <c r="A59"/>
  <c r="DJ53" i="2"/>
  <c r="DJ57"/>
  <c r="DJ190"/>
  <c r="DJ189"/>
  <c r="DJ56"/>
  <c r="DJ55"/>
  <c r="DJ54"/>
  <c r="DJ52"/>
  <c r="DJ51"/>
  <c r="DJ184"/>
  <c r="DJ49"/>
  <c r="DJ48"/>
  <c r="DJ47"/>
  <c r="DJ46"/>
  <c r="DJ45"/>
  <c r="DJ44"/>
  <c r="DJ43"/>
  <c r="DJ42"/>
  <c r="DJ188"/>
  <c r="DJ41"/>
  <c r="DJ40"/>
  <c r="DJ39"/>
  <c r="DJ38"/>
  <c r="DJ37"/>
  <c r="DJ36"/>
  <c r="DJ35"/>
  <c r="DJ34"/>
  <c r="DJ33"/>
  <c r="DJ32"/>
  <c r="DJ31"/>
  <c r="DJ30"/>
  <c r="DJ29"/>
  <c r="DJ28"/>
  <c r="DJ27"/>
  <c r="DJ26"/>
  <c r="DJ25"/>
  <c r="DJ24"/>
  <c r="DJ23"/>
  <c r="DJ22"/>
  <c r="DJ21"/>
  <c r="DJ20"/>
  <c r="DJ187"/>
  <c r="DJ186"/>
  <c r="DJ185"/>
  <c r="DJ19"/>
  <c r="DJ18"/>
  <c r="DJ17"/>
  <c r="DJ183"/>
  <c r="DJ16"/>
  <c r="DJ15"/>
  <c r="DJ14"/>
  <c r="DJ13"/>
  <c r="DJ12"/>
  <c r="DJ11"/>
  <c r="DJ10"/>
  <c r="DJ9"/>
  <c r="DJ8"/>
  <c r="DJ7"/>
  <c r="DJ6"/>
  <c r="DJ5"/>
  <c r="DJ4"/>
  <c r="DJ3"/>
  <c r="DJ2"/>
  <c r="CL58" i="4"/>
  <c r="CL57"/>
  <c r="CL56"/>
  <c r="CL55"/>
  <c r="CL54"/>
  <c r="CL124"/>
  <c r="CL123"/>
  <c r="CL117"/>
  <c r="CL52"/>
  <c r="CL51"/>
  <c r="CL50"/>
  <c r="CL121"/>
  <c r="CL49"/>
  <c r="CL48"/>
  <c r="CL47"/>
  <c r="CL46"/>
  <c r="CL120"/>
  <c r="CL45"/>
  <c r="CL44"/>
  <c r="CL43"/>
  <c r="CL42"/>
  <c r="CL41"/>
  <c r="CL129"/>
  <c r="CL40"/>
  <c r="CL39"/>
  <c r="CL38"/>
  <c r="CL37"/>
  <c r="CL128"/>
  <c r="CL36"/>
  <c r="CL35"/>
  <c r="CL34"/>
  <c r="CL32"/>
  <c r="CL31"/>
  <c r="CL126"/>
  <c r="CL30"/>
  <c r="CL29"/>
  <c r="CL28"/>
  <c r="CL27"/>
  <c r="CL26"/>
  <c r="CL25"/>
  <c r="CL24"/>
  <c r="CL23"/>
  <c r="CL22"/>
  <c r="CL127"/>
  <c r="CL21"/>
  <c r="CL119"/>
  <c r="CL118"/>
  <c r="CL20"/>
  <c r="CL16"/>
  <c r="CL15"/>
  <c r="CL14"/>
  <c r="CL13"/>
  <c r="CL116"/>
  <c r="CL115"/>
  <c r="CL11"/>
  <c r="CL10"/>
  <c r="CL9"/>
  <c r="CL8"/>
  <c r="CL7"/>
  <c r="CL6"/>
  <c r="CL5"/>
  <c r="CL4"/>
  <c r="CL3"/>
  <c r="CL2"/>
  <c r="DI57" i="2"/>
  <c r="DI190"/>
  <c r="DI189"/>
  <c r="DI56"/>
  <c r="DI55"/>
  <c r="DI54"/>
  <c r="DI53"/>
  <c r="DI52"/>
  <c r="DI51"/>
  <c r="DI184"/>
  <c r="DI49"/>
  <c r="DI48"/>
  <c r="DI47"/>
  <c r="DI46"/>
  <c r="DI45"/>
  <c r="DI44"/>
  <c r="DI43"/>
  <c r="DI42"/>
  <c r="DI188"/>
  <c r="DI41"/>
  <c r="DI40"/>
  <c r="DI39"/>
  <c r="DI38"/>
  <c r="DI37"/>
  <c r="DI36"/>
  <c r="DI35"/>
  <c r="DI34"/>
  <c r="DI33"/>
  <c r="DI32"/>
  <c r="DI31"/>
  <c r="DI30"/>
  <c r="DI29"/>
  <c r="DI28"/>
  <c r="DI27"/>
  <c r="DI26"/>
  <c r="DI25"/>
  <c r="DI24"/>
  <c r="DI23"/>
  <c r="DI22"/>
  <c r="DI21"/>
  <c r="DI20"/>
  <c r="DI187"/>
  <c r="DI186"/>
  <c r="DI185"/>
  <c r="DI19"/>
  <c r="DI18"/>
  <c r="DI17"/>
  <c r="DI183"/>
  <c r="DI16"/>
  <c r="DI15"/>
  <c r="DI14"/>
  <c r="DI13"/>
  <c r="DI12"/>
  <c r="DI11"/>
  <c r="DI10"/>
  <c r="DI9"/>
  <c r="DI8"/>
  <c r="DI7"/>
  <c r="DI6"/>
  <c r="DI5"/>
  <c r="DI4"/>
  <c r="DI3"/>
  <c r="DI2"/>
  <c r="N57"/>
  <c r="M57"/>
  <c r="L57"/>
  <c r="K57"/>
  <c r="J57"/>
  <c r="I57"/>
  <c r="H57"/>
  <c r="G57"/>
  <c r="F57"/>
  <c r="E57"/>
  <c r="D57"/>
  <c r="C57"/>
  <c r="B57"/>
  <c r="A57"/>
  <c r="CK58" i="4"/>
  <c r="CK57"/>
  <c r="CK56"/>
  <c r="CK55"/>
  <c r="CK54"/>
  <c r="CK124"/>
  <c r="CK123"/>
  <c r="CK117"/>
  <c r="CK52"/>
  <c r="CK51"/>
  <c r="CK50"/>
  <c r="CK121"/>
  <c r="CK49"/>
  <c r="CK48"/>
  <c r="CK47"/>
  <c r="CK46"/>
  <c r="CK120"/>
  <c r="CK45"/>
  <c r="CK44"/>
  <c r="CK43"/>
  <c r="CK42"/>
  <c r="CK41"/>
  <c r="CK129"/>
  <c r="CK40"/>
  <c r="CK39"/>
  <c r="CK38"/>
  <c r="CK37"/>
  <c r="CK128"/>
  <c r="CK36"/>
  <c r="CK35"/>
  <c r="CK34"/>
  <c r="CK32"/>
  <c r="CK31"/>
  <c r="CK126"/>
  <c r="CK30"/>
  <c r="CK29"/>
  <c r="CK28"/>
  <c r="CK27"/>
  <c r="CK26"/>
  <c r="CK25"/>
  <c r="CK24"/>
  <c r="CK23"/>
  <c r="CK22"/>
  <c r="CK127"/>
  <c r="CK21"/>
  <c r="CK119"/>
  <c r="CK118"/>
  <c r="CK20"/>
  <c r="CK16"/>
  <c r="CK15"/>
  <c r="CK14"/>
  <c r="CK13"/>
  <c r="CK116"/>
  <c r="CK115"/>
  <c r="CK11"/>
  <c r="CK10"/>
  <c r="CK9"/>
  <c r="CK8"/>
  <c r="CK7"/>
  <c r="CK6"/>
  <c r="CK5"/>
  <c r="CK4"/>
  <c r="CK3"/>
  <c r="CK2"/>
  <c r="DH190" i="2"/>
  <c r="DH189"/>
  <c r="DH56"/>
  <c r="DH55"/>
  <c r="DH54"/>
  <c r="DH53"/>
  <c r="DH52"/>
  <c r="DH51"/>
  <c r="DH184"/>
  <c r="DH49"/>
  <c r="DH48"/>
  <c r="DH47"/>
  <c r="DH46"/>
  <c r="DH45"/>
  <c r="DH44"/>
  <c r="DH43"/>
  <c r="DH42"/>
  <c r="DH188"/>
  <c r="DH41"/>
  <c r="DH40"/>
  <c r="DH39"/>
  <c r="DH38"/>
  <c r="DH37"/>
  <c r="DH36"/>
  <c r="DH35"/>
  <c r="DH34"/>
  <c r="DH33"/>
  <c r="DH32"/>
  <c r="DH31"/>
  <c r="DH30"/>
  <c r="DH29"/>
  <c r="DH28"/>
  <c r="DH27"/>
  <c r="DH26"/>
  <c r="DH25"/>
  <c r="DH24"/>
  <c r="DH23"/>
  <c r="DH22"/>
  <c r="DH21"/>
  <c r="DH20"/>
  <c r="DH187"/>
  <c r="DH186"/>
  <c r="DH185"/>
  <c r="DH19"/>
  <c r="DH18"/>
  <c r="DH17"/>
  <c r="DH183"/>
  <c r="DH16"/>
  <c r="DH15"/>
  <c r="DH14"/>
  <c r="DH13"/>
  <c r="DH12"/>
  <c r="DH11"/>
  <c r="DH10"/>
  <c r="DH9"/>
  <c r="DH8"/>
  <c r="DH7"/>
  <c r="DH6"/>
  <c r="DH5"/>
  <c r="DH4"/>
  <c r="DH3"/>
  <c r="DH2"/>
  <c r="CJ58" i="4"/>
  <c r="CJ57"/>
  <c r="CJ56"/>
  <c r="CJ55"/>
  <c r="CJ54"/>
  <c r="CJ124"/>
  <c r="CJ123"/>
  <c r="CJ117"/>
  <c r="CJ52"/>
  <c r="CJ51"/>
  <c r="CJ50"/>
  <c r="CJ121"/>
  <c r="CJ49"/>
  <c r="CJ48"/>
  <c r="CJ47"/>
  <c r="CJ46"/>
  <c r="CJ120"/>
  <c r="CJ45"/>
  <c r="CJ44"/>
  <c r="CJ43"/>
  <c r="CJ42"/>
  <c r="CJ41"/>
  <c r="CJ129"/>
  <c r="CJ40"/>
  <c r="CJ39"/>
  <c r="CJ38"/>
  <c r="CJ37"/>
  <c r="CJ128"/>
  <c r="CJ36"/>
  <c r="CJ35"/>
  <c r="CJ34"/>
  <c r="CJ32"/>
  <c r="CJ31"/>
  <c r="CJ126"/>
  <c r="CJ30"/>
  <c r="CJ29"/>
  <c r="CJ28"/>
  <c r="CJ27"/>
  <c r="CJ26"/>
  <c r="CJ25"/>
  <c r="CJ24"/>
  <c r="CJ23"/>
  <c r="CJ22"/>
  <c r="CJ127"/>
  <c r="CJ21"/>
  <c r="CJ119"/>
  <c r="CJ118"/>
  <c r="CJ20"/>
  <c r="CJ16"/>
  <c r="CJ15"/>
  <c r="CJ14"/>
  <c r="CJ13"/>
  <c r="CJ116"/>
  <c r="CJ115"/>
  <c r="CJ11"/>
  <c r="CJ10"/>
  <c r="CJ9"/>
  <c r="CJ8"/>
  <c r="CJ7"/>
  <c r="CJ6"/>
  <c r="CJ5"/>
  <c r="CJ4"/>
  <c r="CJ3"/>
  <c r="CJ2"/>
  <c r="DG190" i="2"/>
  <c r="DG189"/>
  <c r="DG56"/>
  <c r="DG55"/>
  <c r="DG54"/>
  <c r="DG53"/>
  <c r="DG52"/>
  <c r="DG51"/>
  <c r="DG184"/>
  <c r="DG49"/>
  <c r="DG48"/>
  <c r="DG47"/>
  <c r="DG46"/>
  <c r="DG45"/>
  <c r="DG44"/>
  <c r="DG43"/>
  <c r="DG42"/>
  <c r="DG188"/>
  <c r="DG41"/>
  <c r="DG40"/>
  <c r="DG39"/>
  <c r="DG38"/>
  <c r="DG37"/>
  <c r="DG36"/>
  <c r="DG35"/>
  <c r="DG34"/>
  <c r="DG33"/>
  <c r="DG32"/>
  <c r="DG31"/>
  <c r="DG30"/>
  <c r="DG29"/>
  <c r="DG28"/>
  <c r="DG27"/>
  <c r="DG26"/>
  <c r="DG25"/>
  <c r="DG24"/>
  <c r="DG23"/>
  <c r="DG22"/>
  <c r="DG21"/>
  <c r="DG20"/>
  <c r="DG187"/>
  <c r="DG186"/>
  <c r="DG185"/>
  <c r="DG19"/>
  <c r="DG18"/>
  <c r="DG17"/>
  <c r="DG183"/>
  <c r="DG16"/>
  <c r="DG15"/>
  <c r="DG14"/>
  <c r="DG13"/>
  <c r="DG12"/>
  <c r="DG11"/>
  <c r="DG10"/>
  <c r="DG9"/>
  <c r="DG8"/>
  <c r="DG7"/>
  <c r="DG6"/>
  <c r="DG5"/>
  <c r="DG4"/>
  <c r="DG3"/>
  <c r="DG2"/>
  <c r="I94" i="8"/>
  <c r="I95"/>
  <c r="I29"/>
  <c r="CI58" i="4"/>
  <c r="CI57"/>
  <c r="CI56"/>
  <c r="CI55"/>
  <c r="CI54"/>
  <c r="CI124"/>
  <c r="CI123"/>
  <c r="CI117"/>
  <c r="CI52"/>
  <c r="CI51"/>
  <c r="CI50"/>
  <c r="CI121"/>
  <c r="CI49"/>
  <c r="CI48"/>
  <c r="CI47"/>
  <c r="CI46"/>
  <c r="CI120"/>
  <c r="CI45"/>
  <c r="CI44"/>
  <c r="CI43"/>
  <c r="CI42"/>
  <c r="CI41"/>
  <c r="CI129"/>
  <c r="CI40"/>
  <c r="CI39"/>
  <c r="CI38"/>
  <c r="CI37"/>
  <c r="CI128"/>
  <c r="CI36"/>
  <c r="CI35"/>
  <c r="CI34"/>
  <c r="CI32"/>
  <c r="CI31"/>
  <c r="CI126"/>
  <c r="CI30"/>
  <c r="CI29"/>
  <c r="CI28"/>
  <c r="CI27"/>
  <c r="CI26"/>
  <c r="CI25"/>
  <c r="CI24"/>
  <c r="CI23"/>
  <c r="CI22"/>
  <c r="CI127"/>
  <c r="CI21"/>
  <c r="CI119"/>
  <c r="CI118"/>
  <c r="CI20"/>
  <c r="CI16"/>
  <c r="CI15"/>
  <c r="CI14"/>
  <c r="CI13"/>
  <c r="CI116"/>
  <c r="CI115"/>
  <c r="CI11"/>
  <c r="CI10"/>
  <c r="CI9"/>
  <c r="CI8"/>
  <c r="CI7"/>
  <c r="CI6"/>
  <c r="CI5"/>
  <c r="CI4"/>
  <c r="CI3"/>
  <c r="CI2"/>
  <c r="I58"/>
  <c r="E58"/>
  <c r="D58"/>
  <c r="C58"/>
  <c r="B58"/>
  <c r="A58"/>
  <c r="DF190" i="2"/>
  <c r="DF189"/>
  <c r="DF56"/>
  <c r="DF55"/>
  <c r="DF54"/>
  <c r="DF53"/>
  <c r="DF52"/>
  <c r="DF51"/>
  <c r="DF184"/>
  <c r="DF49"/>
  <c r="DF48"/>
  <c r="DF47"/>
  <c r="DF46"/>
  <c r="DF45"/>
  <c r="DF44"/>
  <c r="DF43"/>
  <c r="DF42"/>
  <c r="DF188"/>
  <c r="DF41"/>
  <c r="DF40"/>
  <c r="DF39"/>
  <c r="DF38"/>
  <c r="DF37"/>
  <c r="DF36"/>
  <c r="DF35"/>
  <c r="DF34"/>
  <c r="DF33"/>
  <c r="DF32"/>
  <c r="DF31"/>
  <c r="DF30"/>
  <c r="DF29"/>
  <c r="DF28"/>
  <c r="DF27"/>
  <c r="DF26"/>
  <c r="DF25"/>
  <c r="DF24"/>
  <c r="DF23"/>
  <c r="DF22"/>
  <c r="DF21"/>
  <c r="DF20"/>
  <c r="DF187"/>
  <c r="DF186"/>
  <c r="DF185"/>
  <c r="DF19"/>
  <c r="DF18"/>
  <c r="DF17"/>
  <c r="DF183"/>
  <c r="DF16"/>
  <c r="DF15"/>
  <c r="DF14"/>
  <c r="DF13"/>
  <c r="DF12"/>
  <c r="DF11"/>
  <c r="DF10"/>
  <c r="DF9"/>
  <c r="DF8"/>
  <c r="DF7"/>
  <c r="DF6"/>
  <c r="DF5"/>
  <c r="DF4"/>
  <c r="DF3"/>
  <c r="DF2"/>
  <c r="CH56" i="4"/>
  <c r="CH55"/>
  <c r="CH54"/>
  <c r="CH124"/>
  <c r="CH123"/>
  <c r="CH117"/>
  <c r="CH52"/>
  <c r="CH51"/>
  <c r="CH50"/>
  <c r="CH121"/>
  <c r="CH49"/>
  <c r="CH48"/>
  <c r="CH47"/>
  <c r="CH46"/>
  <c r="CH120"/>
  <c r="CH45"/>
  <c r="CH44"/>
  <c r="CH43"/>
  <c r="CH42"/>
  <c r="CH41"/>
  <c r="CH129"/>
  <c r="CH40"/>
  <c r="CH39"/>
  <c r="CH38"/>
  <c r="CH37"/>
  <c r="CH128"/>
  <c r="CH36"/>
  <c r="CH35"/>
  <c r="CH34"/>
  <c r="CH32"/>
  <c r="CH31"/>
  <c r="CH126"/>
  <c r="CH30"/>
  <c r="CH29"/>
  <c r="CH28"/>
  <c r="CH27"/>
  <c r="CH26"/>
  <c r="CH25"/>
  <c r="CH24"/>
  <c r="CH23"/>
  <c r="CH22"/>
  <c r="CH127"/>
  <c r="CH21"/>
  <c r="CH119"/>
  <c r="CH118"/>
  <c r="CH20"/>
  <c r="CH16"/>
  <c r="CH15"/>
  <c r="CH14"/>
  <c r="CH13"/>
  <c r="CH116"/>
  <c r="CH115"/>
  <c r="CH11"/>
  <c r="CH10"/>
  <c r="CH9"/>
  <c r="CH8"/>
  <c r="CH7"/>
  <c r="CH6"/>
  <c r="CH5"/>
  <c r="CH4"/>
  <c r="CH3"/>
  <c r="CH2"/>
  <c r="I57"/>
  <c r="E57"/>
  <c r="D57"/>
  <c r="C57"/>
  <c r="B57"/>
  <c r="A57"/>
  <c r="DE20" i="2"/>
  <c r="DD20"/>
  <c r="DC20"/>
  <c r="DB20"/>
  <c r="DA20"/>
  <c r="CZ20"/>
  <c r="CY20"/>
  <c r="CX20"/>
  <c r="CW20"/>
  <c r="CV20"/>
  <c r="CU20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N20"/>
  <c r="M20"/>
  <c r="L20"/>
  <c r="K20"/>
  <c r="J20"/>
  <c r="I20"/>
  <c r="H20"/>
  <c r="G20"/>
  <c r="F20"/>
  <c r="E20"/>
  <c r="D20"/>
  <c r="C20"/>
  <c r="B20"/>
  <c r="A20"/>
  <c r="DE190"/>
  <c r="DE189"/>
  <c r="DE56"/>
  <c r="DE55"/>
  <c r="DE54"/>
  <c r="DE53"/>
  <c r="DE52"/>
  <c r="DE51"/>
  <c r="DE184"/>
  <c r="DE49"/>
  <c r="DE48"/>
  <c r="DE47"/>
  <c r="DE46"/>
  <c r="DE45"/>
  <c r="DE44"/>
  <c r="DE43"/>
  <c r="DE42"/>
  <c r="DE188"/>
  <c r="DE41"/>
  <c r="DE40"/>
  <c r="DE39"/>
  <c r="DE38"/>
  <c r="DE37"/>
  <c r="DE36"/>
  <c r="DE35"/>
  <c r="DE34"/>
  <c r="DE33"/>
  <c r="DE32"/>
  <c r="DE31"/>
  <c r="DE30"/>
  <c r="DE29"/>
  <c r="DE28"/>
  <c r="DE27"/>
  <c r="DE26"/>
  <c r="DE25"/>
  <c r="DE24"/>
  <c r="DE23"/>
  <c r="DE22"/>
  <c r="DE21"/>
  <c r="DE187"/>
  <c r="DE186"/>
  <c r="DE185"/>
  <c r="DE19"/>
  <c r="DE18"/>
  <c r="DE17"/>
  <c r="DE183"/>
  <c r="DE16"/>
  <c r="DE15"/>
  <c r="DE14"/>
  <c r="DE13"/>
  <c r="DE12"/>
  <c r="DE11"/>
  <c r="DE10"/>
  <c r="DE9"/>
  <c r="DE8"/>
  <c r="DE7"/>
  <c r="DE6"/>
  <c r="DE5"/>
  <c r="DE4"/>
  <c r="DE3"/>
  <c r="DE2"/>
  <c r="CG56" i="4"/>
  <c r="CG55"/>
  <c r="CG54"/>
  <c r="CG124"/>
  <c r="CG123"/>
  <c r="CG117"/>
  <c r="CG52"/>
  <c r="CG51"/>
  <c r="CG50"/>
  <c r="CG121"/>
  <c r="CG49"/>
  <c r="CG48"/>
  <c r="CG47"/>
  <c r="CG46"/>
  <c r="CG120"/>
  <c r="CG45"/>
  <c r="CG44"/>
  <c r="CG43"/>
  <c r="CG42"/>
  <c r="CG41"/>
  <c r="CG129"/>
  <c r="CG40"/>
  <c r="CG39"/>
  <c r="CG38"/>
  <c r="CG37"/>
  <c r="CG128"/>
  <c r="CG36"/>
  <c r="CG35"/>
  <c r="CG34"/>
  <c r="CG32"/>
  <c r="CG31"/>
  <c r="CG126"/>
  <c r="CG114"/>
  <c r="CG30"/>
  <c r="CG29"/>
  <c r="CG28"/>
  <c r="CG27"/>
  <c r="CG26"/>
  <c r="CG25"/>
  <c r="CG24"/>
  <c r="CG23"/>
  <c r="CG22"/>
  <c r="CG127"/>
  <c r="CG21"/>
  <c r="CG119"/>
  <c r="CG118"/>
  <c r="CG20"/>
  <c r="CG16"/>
  <c r="CG15"/>
  <c r="CG14"/>
  <c r="CG13"/>
  <c r="CG116"/>
  <c r="CG115"/>
  <c r="CG11"/>
  <c r="CG10"/>
  <c r="CG9"/>
  <c r="CG8"/>
  <c r="CG7"/>
  <c r="CG6"/>
  <c r="CG5"/>
  <c r="CG4"/>
  <c r="CG3"/>
  <c r="CG2"/>
  <c r="DD190" i="2"/>
  <c r="DD189"/>
  <c r="DD56"/>
  <c r="DD55"/>
  <c r="DD54"/>
  <c r="DD53"/>
  <c r="DD52"/>
  <c r="DD51"/>
  <c r="DD184"/>
  <c r="DD49"/>
  <c r="DD48"/>
  <c r="DD47"/>
  <c r="DD46"/>
  <c r="DD45"/>
  <c r="DD44"/>
  <c r="DD43"/>
  <c r="DD42"/>
  <c r="DD188"/>
  <c r="DD41"/>
  <c r="DD40"/>
  <c r="DD39"/>
  <c r="DD38"/>
  <c r="DD37"/>
  <c r="DD36"/>
  <c r="DD35"/>
  <c r="DD34"/>
  <c r="DD33"/>
  <c r="DD32"/>
  <c r="DD31"/>
  <c r="DD30"/>
  <c r="DD29"/>
  <c r="DD28"/>
  <c r="DD27"/>
  <c r="DD26"/>
  <c r="DD25"/>
  <c r="DD182"/>
  <c r="DD24"/>
  <c r="DD23"/>
  <c r="DD22"/>
  <c r="DD21"/>
  <c r="DD181"/>
  <c r="DD187"/>
  <c r="DD186"/>
  <c r="DD185"/>
  <c r="DD19"/>
  <c r="DD18"/>
  <c r="DD17"/>
  <c r="DD183"/>
  <c r="DD16"/>
  <c r="DD15"/>
  <c r="DD14"/>
  <c r="DD13"/>
  <c r="DD12"/>
  <c r="DD11"/>
  <c r="DD10"/>
  <c r="DD9"/>
  <c r="DD8"/>
  <c r="DD7"/>
  <c r="DD6"/>
  <c r="DD5"/>
  <c r="DD4"/>
  <c r="DD3"/>
  <c r="DD2"/>
  <c r="CF56" i="4"/>
  <c r="CF55"/>
  <c r="CF54"/>
  <c r="CF124"/>
  <c r="CF123"/>
  <c r="CF117"/>
  <c r="CF52"/>
  <c r="CF51"/>
  <c r="CF50"/>
  <c r="CF121"/>
  <c r="CF49"/>
  <c r="CF48"/>
  <c r="CF47"/>
  <c r="CF46"/>
  <c r="CF120"/>
  <c r="CF45"/>
  <c r="CF44"/>
  <c r="CF43"/>
  <c r="CF42"/>
  <c r="CF41"/>
  <c r="CF129"/>
  <c r="CF40"/>
  <c r="CF39"/>
  <c r="CF38"/>
  <c r="CF37"/>
  <c r="CF128"/>
  <c r="CF36"/>
  <c r="CF35"/>
  <c r="CF34"/>
  <c r="CF33"/>
  <c r="CF32"/>
  <c r="CF31"/>
  <c r="CF126"/>
  <c r="CF114"/>
  <c r="CF30"/>
  <c r="CF29"/>
  <c r="CF28"/>
  <c r="CF27"/>
  <c r="CF26"/>
  <c r="CF25"/>
  <c r="CF24"/>
  <c r="CF23"/>
  <c r="CF22"/>
  <c r="CF127"/>
  <c r="CF21"/>
  <c r="CF119"/>
  <c r="CF118"/>
  <c r="CF20"/>
  <c r="CF16"/>
  <c r="CF15"/>
  <c r="CF14"/>
  <c r="CF13"/>
  <c r="CF116"/>
  <c r="CF115"/>
  <c r="CF11"/>
  <c r="CF10"/>
  <c r="CF9"/>
  <c r="CF8"/>
  <c r="CF7"/>
  <c r="CF6"/>
  <c r="CF5"/>
  <c r="CF4"/>
  <c r="CF3"/>
  <c r="CF2"/>
  <c r="DC189" i="2"/>
  <c r="DC190"/>
  <c r="DC56"/>
  <c r="DC55"/>
  <c r="DC54"/>
  <c r="DC53"/>
  <c r="DC52"/>
  <c r="DC51"/>
  <c r="DC184"/>
  <c r="DC49"/>
  <c r="DC48"/>
  <c r="DC47"/>
  <c r="DC46"/>
  <c r="DC45"/>
  <c r="DC44"/>
  <c r="DC43"/>
  <c r="DC42"/>
  <c r="DC188"/>
  <c r="DC41"/>
  <c r="DC40"/>
  <c r="DC39"/>
  <c r="DC38"/>
  <c r="DC37"/>
  <c r="DC36"/>
  <c r="DC35"/>
  <c r="DC34"/>
  <c r="DC33"/>
  <c r="DC32"/>
  <c r="DC31"/>
  <c r="DC30"/>
  <c r="DC29"/>
  <c r="DC28"/>
  <c r="DC27"/>
  <c r="DC26"/>
  <c r="DC25"/>
  <c r="DC182"/>
  <c r="DC24"/>
  <c r="DC23"/>
  <c r="DC22"/>
  <c r="DC21"/>
  <c r="DC181"/>
  <c r="DC187"/>
  <c r="DC186"/>
  <c r="DC185"/>
  <c r="DC19"/>
  <c r="DC18"/>
  <c r="DC17"/>
  <c r="DC183"/>
  <c r="DC16"/>
  <c r="DC15"/>
  <c r="DC14"/>
  <c r="DC13"/>
  <c r="DC12"/>
  <c r="DC11"/>
  <c r="DC10"/>
  <c r="DC9"/>
  <c r="DC8"/>
  <c r="DC7"/>
  <c r="DC6"/>
  <c r="DC5"/>
  <c r="DC4"/>
  <c r="DC3"/>
  <c r="DC2"/>
  <c r="CE56" i="4"/>
  <c r="CE55"/>
  <c r="CE54"/>
  <c r="CE124"/>
  <c r="CE123"/>
  <c r="CE52"/>
  <c r="CE51"/>
  <c r="CE50"/>
  <c r="CE121"/>
  <c r="CE49"/>
  <c r="CE48"/>
  <c r="CE47"/>
  <c r="CE46"/>
  <c r="CE120"/>
  <c r="CE45"/>
  <c r="CE44"/>
  <c r="CE43"/>
  <c r="CE42"/>
  <c r="CE41"/>
  <c r="CE129"/>
  <c r="CE40"/>
  <c r="CE39"/>
  <c r="CE38"/>
  <c r="CE37"/>
  <c r="CE128"/>
  <c r="CE36"/>
  <c r="CE35"/>
  <c r="CE34"/>
  <c r="CE33"/>
  <c r="CE32"/>
  <c r="CE31"/>
  <c r="CE126"/>
  <c r="CE114"/>
  <c r="CE30"/>
  <c r="CE29"/>
  <c r="CE28"/>
  <c r="CE27"/>
  <c r="CE26"/>
  <c r="CE25"/>
  <c r="CE24"/>
  <c r="CE23"/>
  <c r="CE22"/>
  <c r="CE127"/>
  <c r="CE21"/>
  <c r="CE119"/>
  <c r="CE118"/>
  <c r="CE20"/>
  <c r="CE16"/>
  <c r="CE15"/>
  <c r="CE14"/>
  <c r="CE13"/>
  <c r="CE116"/>
  <c r="CE115"/>
  <c r="CE11"/>
  <c r="CE10"/>
  <c r="CE9"/>
  <c r="CE8"/>
  <c r="CE7"/>
  <c r="CE6"/>
  <c r="CE5"/>
  <c r="CE4"/>
  <c r="CE3"/>
  <c r="CE2"/>
  <c r="DB53" i="2"/>
  <c r="DB190"/>
  <c r="DB56"/>
  <c r="DB55"/>
  <c r="DB54"/>
  <c r="DB52"/>
  <c r="DB51"/>
  <c r="DB184"/>
  <c r="DB49"/>
  <c r="DB48"/>
  <c r="DB47"/>
  <c r="DB46"/>
  <c r="DB45"/>
  <c r="DB44"/>
  <c r="DB43"/>
  <c r="DB42"/>
  <c r="DB188"/>
  <c r="DB41"/>
  <c r="DB40"/>
  <c r="DB39"/>
  <c r="DB38"/>
  <c r="DB37"/>
  <c r="DB36"/>
  <c r="DB35"/>
  <c r="DB34"/>
  <c r="DB33"/>
  <c r="DB32"/>
  <c r="DB31"/>
  <c r="DB30"/>
  <c r="DB29"/>
  <c r="DB28"/>
  <c r="DB27"/>
  <c r="DB26"/>
  <c r="DB25"/>
  <c r="DB182"/>
  <c r="DB24"/>
  <c r="DB23"/>
  <c r="DB22"/>
  <c r="DB21"/>
  <c r="DB181"/>
  <c r="DB187"/>
  <c r="DB186"/>
  <c r="DB185"/>
  <c r="DB19"/>
  <c r="DB18"/>
  <c r="DB17"/>
  <c r="DB183"/>
  <c r="DB16"/>
  <c r="DB15"/>
  <c r="DB14"/>
  <c r="DB13"/>
  <c r="DB12"/>
  <c r="DB11"/>
  <c r="DB10"/>
  <c r="DB9"/>
  <c r="DB8"/>
  <c r="DB7"/>
  <c r="DB6"/>
  <c r="DB5"/>
  <c r="DB4"/>
  <c r="DB3"/>
  <c r="DB2"/>
  <c r="N190"/>
  <c r="M190"/>
  <c r="L190"/>
  <c r="K190"/>
  <c r="J190"/>
  <c r="I190"/>
  <c r="H190"/>
  <c r="G190"/>
  <c r="F190"/>
  <c r="E190"/>
  <c r="D190"/>
  <c r="C190"/>
  <c r="B190"/>
  <c r="A190"/>
  <c r="N189"/>
  <c r="M189"/>
  <c r="L189"/>
  <c r="K189"/>
  <c r="J189"/>
  <c r="I189"/>
  <c r="H189"/>
  <c r="G189"/>
  <c r="F189"/>
  <c r="E189"/>
  <c r="D189"/>
  <c r="C189"/>
  <c r="B189"/>
  <c r="A189"/>
  <c r="N56"/>
  <c r="M56"/>
  <c r="L56"/>
  <c r="K56"/>
  <c r="J56"/>
  <c r="I56"/>
  <c r="H56"/>
  <c r="G56"/>
  <c r="F56"/>
  <c r="E56"/>
  <c r="D56"/>
  <c r="C56"/>
  <c r="B56"/>
  <c r="A56"/>
  <c r="CD127" i="4"/>
  <c r="CD56"/>
  <c r="CD55"/>
  <c r="CD54"/>
  <c r="CD124"/>
  <c r="CD123"/>
  <c r="CD117"/>
  <c r="CD52"/>
  <c r="CD51"/>
  <c r="CD50"/>
  <c r="CD121"/>
  <c r="CD49"/>
  <c r="CD48"/>
  <c r="CD47"/>
  <c r="CD46"/>
  <c r="CD120"/>
  <c r="CD45"/>
  <c r="CD44"/>
  <c r="CD43"/>
  <c r="CD42"/>
  <c r="CD41"/>
  <c r="CD129"/>
  <c r="CD40"/>
  <c r="CD39"/>
  <c r="CD38"/>
  <c r="CD37"/>
  <c r="CD128"/>
  <c r="CD36"/>
  <c r="CD35"/>
  <c r="CD34"/>
  <c r="CD33"/>
  <c r="CD32"/>
  <c r="CD31"/>
  <c r="CD126"/>
  <c r="CD114"/>
  <c r="CD30"/>
  <c r="CD29"/>
  <c r="CD28"/>
  <c r="CD27"/>
  <c r="CD26"/>
  <c r="CD25"/>
  <c r="CD24"/>
  <c r="CD23"/>
  <c r="CD22"/>
  <c r="CD113"/>
  <c r="CD21"/>
  <c r="CD119"/>
  <c r="CD118"/>
  <c r="CD20"/>
  <c r="CD16"/>
  <c r="CD15"/>
  <c r="CD14"/>
  <c r="CD13"/>
  <c r="CD116"/>
  <c r="CD115"/>
  <c r="CD11"/>
  <c r="CD10"/>
  <c r="CD9"/>
  <c r="CD8"/>
  <c r="CD7"/>
  <c r="CD6"/>
  <c r="CD5"/>
  <c r="CD4"/>
  <c r="CD3"/>
  <c r="CD2"/>
  <c r="DA55" i="2"/>
  <c r="DA54"/>
  <c r="DA53"/>
  <c r="DA52"/>
  <c r="DA51"/>
  <c r="DA184"/>
  <c r="DA49"/>
  <c r="DA48"/>
  <c r="DA47"/>
  <c r="DA46"/>
  <c r="DA45"/>
  <c r="DA44"/>
  <c r="DA43"/>
  <c r="DA42"/>
  <c r="DA188"/>
  <c r="DA41"/>
  <c r="DA40"/>
  <c r="DA39"/>
  <c r="DA38"/>
  <c r="DA37"/>
  <c r="DA36"/>
  <c r="DA35"/>
  <c r="DA34"/>
  <c r="DA33"/>
  <c r="DA32"/>
  <c r="DA31"/>
  <c r="DA30"/>
  <c r="DA29"/>
  <c r="DA28"/>
  <c r="DA27"/>
  <c r="DA26"/>
  <c r="DA25"/>
  <c r="DA182"/>
  <c r="DA24"/>
  <c r="DA23"/>
  <c r="DA22"/>
  <c r="DA21"/>
  <c r="DA181"/>
  <c r="DA187"/>
  <c r="DA186"/>
  <c r="DA185"/>
  <c r="DA19"/>
  <c r="DA18"/>
  <c r="DA17"/>
  <c r="DA183"/>
  <c r="DA16"/>
  <c r="DA15"/>
  <c r="DA14"/>
  <c r="DA13"/>
  <c r="DA12"/>
  <c r="DA11"/>
  <c r="DA10"/>
  <c r="DA9"/>
  <c r="DA8"/>
  <c r="DA7"/>
  <c r="DA6"/>
  <c r="DA5"/>
  <c r="DA4"/>
  <c r="DA3"/>
  <c r="DA2"/>
  <c r="CZ53"/>
  <c r="CY53"/>
  <c r="N53"/>
  <c r="M53"/>
  <c r="L53"/>
  <c r="K53"/>
  <c r="J53"/>
  <c r="I53"/>
  <c r="H53"/>
  <c r="G53"/>
  <c r="F53"/>
  <c r="E53"/>
  <c r="D53"/>
  <c r="C53"/>
  <c r="B53"/>
  <c r="A53"/>
  <c r="CC33" i="4"/>
  <c r="CC56"/>
  <c r="CC55"/>
  <c r="CC54"/>
  <c r="CC124"/>
  <c r="CC123"/>
  <c r="CC117"/>
  <c r="CC52"/>
  <c r="CC51"/>
  <c r="CC50"/>
  <c r="CC121"/>
  <c r="CC49"/>
  <c r="CC48"/>
  <c r="CC47"/>
  <c r="CC46"/>
  <c r="CC120"/>
  <c r="CC45"/>
  <c r="CC44"/>
  <c r="CC43"/>
  <c r="CC42"/>
  <c r="CC41"/>
  <c r="CC129"/>
  <c r="CC40"/>
  <c r="CC39"/>
  <c r="CC38"/>
  <c r="CC37"/>
  <c r="CC128"/>
  <c r="CC36"/>
  <c r="CC35"/>
  <c r="CC34"/>
  <c r="CC32"/>
  <c r="CC112"/>
  <c r="CC31"/>
  <c r="CC126"/>
  <c r="CC114"/>
  <c r="CC30"/>
  <c r="CC29"/>
  <c r="CC28"/>
  <c r="CC27"/>
  <c r="CC26"/>
  <c r="CC25"/>
  <c r="CC24"/>
  <c r="CC23"/>
  <c r="CC22"/>
  <c r="CC113"/>
  <c r="CC21"/>
  <c r="CC119"/>
  <c r="CC118"/>
  <c r="CC20"/>
  <c r="CC16"/>
  <c r="CC15"/>
  <c r="CC14"/>
  <c r="CC13"/>
  <c r="CC116"/>
  <c r="CC115"/>
  <c r="CC11"/>
  <c r="CC10"/>
  <c r="CC9"/>
  <c r="CC8"/>
  <c r="CC7"/>
  <c r="CC6"/>
  <c r="CC5"/>
  <c r="CC4"/>
  <c r="CC3"/>
  <c r="CC2"/>
  <c r="I113"/>
  <c r="H113"/>
  <c r="G113"/>
  <c r="F113"/>
  <c r="E113"/>
  <c r="D113"/>
  <c r="C113"/>
  <c r="B113"/>
  <c r="A113"/>
  <c r="CZ55" i="2"/>
  <c r="CZ54"/>
  <c r="CZ180"/>
  <c r="CZ179"/>
  <c r="CZ52"/>
  <c r="CZ51"/>
  <c r="CZ184"/>
  <c r="CZ49"/>
  <c r="CZ48"/>
  <c r="CZ47"/>
  <c r="CZ46"/>
  <c r="CZ45"/>
  <c r="CZ44"/>
  <c r="CZ43"/>
  <c r="CZ42"/>
  <c r="CZ188"/>
  <c r="CZ41"/>
  <c r="CZ40"/>
  <c r="CZ39"/>
  <c r="CZ38"/>
  <c r="CZ37"/>
  <c r="CZ36"/>
  <c r="CZ35"/>
  <c r="CZ34"/>
  <c r="CZ33"/>
  <c r="CZ32"/>
  <c r="CZ31"/>
  <c r="CZ30"/>
  <c r="CZ29"/>
  <c r="CZ28"/>
  <c r="CZ27"/>
  <c r="CZ26"/>
  <c r="CZ25"/>
  <c r="CZ182"/>
  <c r="CZ24"/>
  <c r="CZ23"/>
  <c r="CZ22"/>
  <c r="CZ21"/>
  <c r="CZ181"/>
  <c r="CZ187"/>
  <c r="CZ186"/>
  <c r="CZ185"/>
  <c r="CZ19"/>
  <c r="CZ18"/>
  <c r="CZ17"/>
  <c r="CZ183"/>
  <c r="CZ16"/>
  <c r="CZ15"/>
  <c r="CZ14"/>
  <c r="CZ13"/>
  <c r="CZ12"/>
  <c r="CZ11"/>
  <c r="CZ10"/>
  <c r="CZ9"/>
  <c r="CZ8"/>
  <c r="CZ7"/>
  <c r="CZ6"/>
  <c r="CZ5"/>
  <c r="CZ4"/>
  <c r="CZ3"/>
  <c r="CZ2"/>
  <c r="CY180"/>
  <c r="N180"/>
  <c r="M180"/>
  <c r="L180"/>
  <c r="K180"/>
  <c r="J180"/>
  <c r="I180"/>
  <c r="H180"/>
  <c r="G180"/>
  <c r="F180"/>
  <c r="E180"/>
  <c r="D180"/>
  <c r="C180"/>
  <c r="B180"/>
  <c r="A180"/>
  <c r="CU122" i="4"/>
  <c r="CT122"/>
  <c r="CS122"/>
  <c r="CR122"/>
  <c r="CQ122"/>
  <c r="CP122"/>
  <c r="CO122"/>
  <c r="CN122"/>
  <c r="CM122"/>
  <c r="CL122"/>
  <c r="CK122"/>
  <c r="CJ122"/>
  <c r="CI122"/>
  <c r="CH122"/>
  <c r="CG122"/>
  <c r="CF122"/>
  <c r="CE122"/>
  <c r="CD122"/>
  <c r="CC122"/>
  <c r="CB54"/>
  <c r="CB19"/>
  <c r="CB18"/>
  <c r="CB17"/>
  <c r="CB56"/>
  <c r="CB55"/>
  <c r="CB124"/>
  <c r="CB123"/>
  <c r="CB117"/>
  <c r="CB52"/>
  <c r="CB51"/>
  <c r="CB50"/>
  <c r="CB121"/>
  <c r="CB49"/>
  <c r="CB48"/>
  <c r="CB47"/>
  <c r="CB46"/>
  <c r="CB120"/>
  <c r="CB45"/>
  <c r="CB44"/>
  <c r="CB43"/>
  <c r="CB42"/>
  <c r="CB41"/>
  <c r="CB129"/>
  <c r="CB40"/>
  <c r="CB39"/>
  <c r="CB38"/>
  <c r="CB37"/>
  <c r="CB128"/>
  <c r="CB36"/>
  <c r="CB35"/>
  <c r="CB34"/>
  <c r="CB33"/>
  <c r="CB32"/>
  <c r="CB112"/>
  <c r="CB31"/>
  <c r="CB126"/>
  <c r="CB114"/>
  <c r="CB30"/>
  <c r="CB29"/>
  <c r="CB28"/>
  <c r="CB27"/>
  <c r="CB26"/>
  <c r="CB25"/>
  <c r="CB24"/>
  <c r="CB23"/>
  <c r="CB22"/>
  <c r="CB21"/>
  <c r="CB119"/>
  <c r="CB118"/>
  <c r="CB20"/>
  <c r="CB16"/>
  <c r="CB15"/>
  <c r="CB14"/>
  <c r="CB13"/>
  <c r="CB116"/>
  <c r="CB115"/>
  <c r="CB11"/>
  <c r="CB10"/>
  <c r="CB9"/>
  <c r="CB8"/>
  <c r="CB7"/>
  <c r="CB6"/>
  <c r="CB5"/>
  <c r="CB4"/>
  <c r="CB3"/>
  <c r="CB2"/>
  <c r="CY17" i="2"/>
  <c r="N17"/>
  <c r="M17"/>
  <c r="L17"/>
  <c r="K17"/>
  <c r="J17"/>
  <c r="I17"/>
  <c r="H17"/>
  <c r="G17"/>
  <c r="F17"/>
  <c r="E17"/>
  <c r="D17"/>
  <c r="C17"/>
  <c r="B17"/>
  <c r="A17"/>
  <c r="CY55"/>
  <c r="CY54"/>
  <c r="CY177"/>
  <c r="CY179"/>
  <c r="CY52"/>
  <c r="CY51"/>
  <c r="CY184"/>
  <c r="CY49"/>
  <c r="CY48"/>
  <c r="CY47"/>
  <c r="CY46"/>
  <c r="CY45"/>
  <c r="CY44"/>
  <c r="CY43"/>
  <c r="CY42"/>
  <c r="CY188"/>
  <c r="CY41"/>
  <c r="CY40"/>
  <c r="CY176"/>
  <c r="CY39"/>
  <c r="CY38"/>
  <c r="CY37"/>
  <c r="CY36"/>
  <c r="CY35"/>
  <c r="CY34"/>
  <c r="CY33"/>
  <c r="CY32"/>
  <c r="CY31"/>
  <c r="CY30"/>
  <c r="CY29"/>
  <c r="CY28"/>
  <c r="CY27"/>
  <c r="CY26"/>
  <c r="CY25"/>
  <c r="CY182"/>
  <c r="CY24"/>
  <c r="CY23"/>
  <c r="CY22"/>
  <c r="CY21"/>
  <c r="CY181"/>
  <c r="CY187"/>
  <c r="CY186"/>
  <c r="CY185"/>
  <c r="CY19"/>
  <c r="CY18"/>
  <c r="CY183"/>
  <c r="CY16"/>
  <c r="CY15"/>
  <c r="CY14"/>
  <c r="CY13"/>
  <c r="CY12"/>
  <c r="CY11"/>
  <c r="CY10"/>
  <c r="CY9"/>
  <c r="CY8"/>
  <c r="CY7"/>
  <c r="CY6"/>
  <c r="CY5"/>
  <c r="CY4"/>
  <c r="CY3"/>
  <c r="CY2"/>
  <c r="CX55"/>
  <c r="N55"/>
  <c r="M55"/>
  <c r="L55"/>
  <c r="K55"/>
  <c r="J55"/>
  <c r="I55"/>
  <c r="H55"/>
  <c r="G55"/>
  <c r="F55"/>
  <c r="E55"/>
  <c r="D55"/>
  <c r="C55"/>
  <c r="B55"/>
  <c r="A55"/>
  <c r="CB122" i="4"/>
  <c r="CA56"/>
  <c r="CA55"/>
  <c r="CA124"/>
  <c r="CA123"/>
  <c r="CA117"/>
  <c r="CA52"/>
  <c r="CA51"/>
  <c r="CA50"/>
  <c r="CA121"/>
  <c r="CA49"/>
  <c r="CA48"/>
  <c r="CA47"/>
  <c r="CA46"/>
  <c r="CA120"/>
  <c r="CA45"/>
  <c r="CA44"/>
  <c r="CA43"/>
  <c r="CA42"/>
  <c r="CA41"/>
  <c r="CA129"/>
  <c r="CA40"/>
  <c r="CA39"/>
  <c r="CA38"/>
  <c r="CA37"/>
  <c r="CA128"/>
  <c r="CA36"/>
  <c r="CA35"/>
  <c r="CA34"/>
  <c r="CA33"/>
  <c r="CA32"/>
  <c r="CA112"/>
  <c r="CA31"/>
  <c r="CA126"/>
  <c r="CA114"/>
  <c r="CA30"/>
  <c r="CA29"/>
  <c r="CA28"/>
  <c r="CA27"/>
  <c r="CA26"/>
  <c r="CA25"/>
  <c r="CA24"/>
  <c r="CA23"/>
  <c r="CA22"/>
  <c r="CA127"/>
  <c r="CA21"/>
  <c r="CA119"/>
  <c r="CA118"/>
  <c r="CA20"/>
  <c r="CA16"/>
  <c r="CA15"/>
  <c r="CA14"/>
  <c r="CA13"/>
  <c r="CA116"/>
  <c r="CA115"/>
  <c r="CA11"/>
  <c r="CA10"/>
  <c r="CA9"/>
  <c r="CA8"/>
  <c r="CA7"/>
  <c r="CA6"/>
  <c r="CA5"/>
  <c r="CA4"/>
  <c r="CA3"/>
  <c r="CA2"/>
  <c r="CX54" i="2"/>
  <c r="CX177"/>
  <c r="CX179"/>
  <c r="CX52"/>
  <c r="CX51"/>
  <c r="CX184"/>
  <c r="CX49"/>
  <c r="CX48"/>
  <c r="CX47"/>
  <c r="CX46"/>
  <c r="CX45"/>
  <c r="CX44"/>
  <c r="CX43"/>
  <c r="CX42"/>
  <c r="CX188"/>
  <c r="CX41"/>
  <c r="CX40"/>
  <c r="CX176"/>
  <c r="CX39"/>
  <c r="CX38"/>
  <c r="CX37"/>
  <c r="CX36"/>
  <c r="CX35"/>
  <c r="CX34"/>
  <c r="CX33"/>
  <c r="CX32"/>
  <c r="CX31"/>
  <c r="CX30"/>
  <c r="CX29"/>
  <c r="CX28"/>
  <c r="CX27"/>
  <c r="CX26"/>
  <c r="CX25"/>
  <c r="CX182"/>
  <c r="CX24"/>
  <c r="CX23"/>
  <c r="CX22"/>
  <c r="CX21"/>
  <c r="CX181"/>
  <c r="CX187"/>
  <c r="CX186"/>
  <c r="CX185"/>
  <c r="CX19"/>
  <c r="CX18"/>
  <c r="CX183"/>
  <c r="CX16"/>
  <c r="CX15"/>
  <c r="CX14"/>
  <c r="CX13"/>
  <c r="CX12"/>
  <c r="CX11"/>
  <c r="CX10"/>
  <c r="CX9"/>
  <c r="CX8"/>
  <c r="CX7"/>
  <c r="CX6"/>
  <c r="CX5"/>
  <c r="CX4"/>
  <c r="CX3"/>
  <c r="CX2"/>
  <c r="BZ56" i="4"/>
  <c r="I56"/>
  <c r="E56"/>
  <c r="D56"/>
  <c r="C56"/>
  <c r="B56"/>
  <c r="A56"/>
  <c r="BZ55"/>
  <c r="I55"/>
  <c r="E55"/>
  <c r="D55"/>
  <c r="C55"/>
  <c r="B55"/>
  <c r="A55"/>
  <c r="I54"/>
  <c r="E54"/>
  <c r="D54"/>
  <c r="C54"/>
  <c r="B54"/>
  <c r="A54"/>
  <c r="CA122"/>
  <c r="BZ124"/>
  <c r="BZ123"/>
  <c r="BZ117"/>
  <c r="BZ52"/>
  <c r="BZ51"/>
  <c r="BZ50"/>
  <c r="BZ121"/>
  <c r="BZ49"/>
  <c r="BZ48"/>
  <c r="BZ47"/>
  <c r="BZ46"/>
  <c r="BZ120"/>
  <c r="BZ45"/>
  <c r="BZ44"/>
  <c r="BZ43"/>
  <c r="BZ42"/>
  <c r="BZ41"/>
  <c r="BZ129"/>
  <c r="BZ40"/>
  <c r="BZ39"/>
  <c r="BZ38"/>
  <c r="BZ37"/>
  <c r="BZ128"/>
  <c r="BZ36"/>
  <c r="BZ35"/>
  <c r="BZ34"/>
  <c r="BZ33"/>
  <c r="BZ32"/>
  <c r="BZ112"/>
  <c r="BZ31"/>
  <c r="BZ126"/>
  <c r="BZ114"/>
  <c r="BZ30"/>
  <c r="BZ29"/>
  <c r="BZ28"/>
  <c r="BZ27"/>
  <c r="BZ26"/>
  <c r="BZ25"/>
  <c r="BZ24"/>
  <c r="BZ23"/>
  <c r="BZ22"/>
  <c r="BZ127"/>
  <c r="BZ21"/>
  <c r="BZ119"/>
  <c r="BZ118"/>
  <c r="BZ20"/>
  <c r="BZ16"/>
  <c r="BZ15"/>
  <c r="BZ14"/>
  <c r="BZ13"/>
  <c r="BZ116"/>
  <c r="BZ115"/>
  <c r="BZ11"/>
  <c r="BZ10"/>
  <c r="BZ9"/>
  <c r="BZ8"/>
  <c r="BZ7"/>
  <c r="BZ6"/>
  <c r="BZ5"/>
  <c r="BZ4"/>
  <c r="BZ3"/>
  <c r="BZ2"/>
  <c r="CW54" i="2"/>
  <c r="CW175"/>
  <c r="CW177"/>
  <c r="CW179"/>
  <c r="CW52"/>
  <c r="CW51"/>
  <c r="CW184"/>
  <c r="CW49"/>
  <c r="CW48"/>
  <c r="CW47"/>
  <c r="CW46"/>
  <c r="CW45"/>
  <c r="CW44"/>
  <c r="CW43"/>
  <c r="CW42"/>
  <c r="CW188"/>
  <c r="CW41"/>
  <c r="CW40"/>
  <c r="CW176"/>
  <c r="CW39"/>
  <c r="CW38"/>
  <c r="CW37"/>
  <c r="CW36"/>
  <c r="CW35"/>
  <c r="CW34"/>
  <c r="CW33"/>
  <c r="CW32"/>
  <c r="CW31"/>
  <c r="CW30"/>
  <c r="CW29"/>
  <c r="CW28"/>
  <c r="CW27"/>
  <c r="CW26"/>
  <c r="CW25"/>
  <c r="CW182"/>
  <c r="CW24"/>
  <c r="CW23"/>
  <c r="CW22"/>
  <c r="CW21"/>
  <c r="CW181"/>
  <c r="CW187"/>
  <c r="CW186"/>
  <c r="CW185"/>
  <c r="CW19"/>
  <c r="CW18"/>
  <c r="CW183"/>
  <c r="CW16"/>
  <c r="CW15"/>
  <c r="CW14"/>
  <c r="CW13"/>
  <c r="CW12"/>
  <c r="CW11"/>
  <c r="CW10"/>
  <c r="CW9"/>
  <c r="CW8"/>
  <c r="CW7"/>
  <c r="CW6"/>
  <c r="CW5"/>
  <c r="CW4"/>
  <c r="CW3"/>
  <c r="CW2"/>
  <c r="BZ122" i="4"/>
  <c r="BY33"/>
  <c r="BX33"/>
  <c r="BW33"/>
  <c r="BV33"/>
  <c r="BU33"/>
  <c r="BY124"/>
  <c r="BY123"/>
  <c r="BY117"/>
  <c r="BY52"/>
  <c r="BY51"/>
  <c r="BY50"/>
  <c r="BY121"/>
  <c r="BY49"/>
  <c r="BY48"/>
  <c r="BY47"/>
  <c r="BY46"/>
  <c r="BY120"/>
  <c r="BY45"/>
  <c r="BY44"/>
  <c r="BY43"/>
  <c r="BY42"/>
  <c r="BY41"/>
  <c r="BY129"/>
  <c r="BY40"/>
  <c r="BY39"/>
  <c r="BY38"/>
  <c r="BY37"/>
  <c r="BY128"/>
  <c r="BY36"/>
  <c r="BY35"/>
  <c r="BY34"/>
  <c r="BY32"/>
  <c r="BY112"/>
  <c r="BY31"/>
  <c r="BY126"/>
  <c r="BY114"/>
  <c r="BY30"/>
  <c r="BY29"/>
  <c r="BY28"/>
  <c r="BY27"/>
  <c r="BY26"/>
  <c r="BY25"/>
  <c r="BY24"/>
  <c r="BY23"/>
  <c r="BY22"/>
  <c r="BY127"/>
  <c r="BY21"/>
  <c r="BY119"/>
  <c r="BY118"/>
  <c r="BY20"/>
  <c r="BY16"/>
  <c r="BY15"/>
  <c r="BY14"/>
  <c r="BY13"/>
  <c r="BY116"/>
  <c r="BY115"/>
  <c r="BY11"/>
  <c r="BY10"/>
  <c r="BY9"/>
  <c r="BY8"/>
  <c r="BY7"/>
  <c r="BY6"/>
  <c r="BY5"/>
  <c r="BY4"/>
  <c r="BY3"/>
  <c r="BY2"/>
  <c r="CV54" i="2"/>
  <c r="CV175"/>
  <c r="CV177"/>
  <c r="CV179"/>
  <c r="CV52"/>
  <c r="CV51"/>
  <c r="CV184"/>
  <c r="CV49"/>
  <c r="CV48"/>
  <c r="CV47"/>
  <c r="CV46"/>
  <c r="CV45"/>
  <c r="CV44"/>
  <c r="CV43"/>
  <c r="CV42"/>
  <c r="CV188"/>
  <c r="CV41"/>
  <c r="CV40"/>
  <c r="CV176"/>
  <c r="CV39"/>
  <c r="CV38"/>
  <c r="CV37"/>
  <c r="CV36"/>
  <c r="CV35"/>
  <c r="CV34"/>
  <c r="CV33"/>
  <c r="CV32"/>
  <c r="CV31"/>
  <c r="CV30"/>
  <c r="CV29"/>
  <c r="CV28"/>
  <c r="CV27"/>
  <c r="CV26"/>
  <c r="CV25"/>
  <c r="CV182"/>
  <c r="CV24"/>
  <c r="CV23"/>
  <c r="CV22"/>
  <c r="CV21"/>
  <c r="CV181"/>
  <c r="CV187"/>
  <c r="CV186"/>
  <c r="CV185"/>
  <c r="CV19"/>
  <c r="CV18"/>
  <c r="CV183"/>
  <c r="CV16"/>
  <c r="CV15"/>
  <c r="CV14"/>
  <c r="CV13"/>
  <c r="CV12"/>
  <c r="CV11"/>
  <c r="CV10"/>
  <c r="CV9"/>
  <c r="CV8"/>
  <c r="CV7"/>
  <c r="CV6"/>
  <c r="CV5"/>
  <c r="CV4"/>
  <c r="CV3"/>
  <c r="CV2"/>
  <c r="N54"/>
  <c r="M54"/>
  <c r="L54"/>
  <c r="K54"/>
  <c r="J54"/>
  <c r="I54"/>
  <c r="H54"/>
  <c r="G54"/>
  <c r="F54"/>
  <c r="E54"/>
  <c r="D54"/>
  <c r="C54"/>
  <c r="B54"/>
  <c r="A54"/>
  <c r="CV178" i="1"/>
  <c r="CU52" i="2"/>
  <c r="N52"/>
  <c r="M52"/>
  <c r="L52"/>
  <c r="K52"/>
  <c r="J52"/>
  <c r="I52"/>
  <c r="H52"/>
  <c r="G52"/>
  <c r="F52"/>
  <c r="E52"/>
  <c r="D52"/>
  <c r="C52"/>
  <c r="B52"/>
  <c r="A52"/>
  <c r="BX124" i="4"/>
  <c r="BX123"/>
  <c r="BX117"/>
  <c r="BX52"/>
  <c r="BX51"/>
  <c r="BX50"/>
  <c r="BX121"/>
  <c r="BX49"/>
  <c r="BX48"/>
  <c r="BX47"/>
  <c r="BX46"/>
  <c r="BX120"/>
  <c r="BX45"/>
  <c r="BX44"/>
  <c r="BX43"/>
  <c r="BX42"/>
  <c r="BX41"/>
  <c r="BX129"/>
  <c r="BX40"/>
  <c r="BX39"/>
  <c r="BX38"/>
  <c r="BX37"/>
  <c r="BX128"/>
  <c r="BX36"/>
  <c r="BX35"/>
  <c r="BX34"/>
  <c r="BX32"/>
  <c r="BX112"/>
  <c r="BX31"/>
  <c r="BX126"/>
  <c r="BX114"/>
  <c r="BX30"/>
  <c r="BX29"/>
  <c r="BX28"/>
  <c r="BX27"/>
  <c r="BX26"/>
  <c r="BX25"/>
  <c r="BX24"/>
  <c r="BX23"/>
  <c r="BX22"/>
  <c r="BX127"/>
  <c r="BX21"/>
  <c r="BX119"/>
  <c r="BX118"/>
  <c r="BX20"/>
  <c r="BX16"/>
  <c r="BX15"/>
  <c r="BX14"/>
  <c r="BX13"/>
  <c r="BX116"/>
  <c r="BX115"/>
  <c r="BX11"/>
  <c r="BX10"/>
  <c r="BX9"/>
  <c r="BX8"/>
  <c r="BX7"/>
  <c r="BX6"/>
  <c r="BX5"/>
  <c r="BX4"/>
  <c r="BX3"/>
  <c r="BX2"/>
  <c r="CU47" i="2"/>
  <c r="CU175"/>
  <c r="CU177"/>
  <c r="CU179"/>
  <c r="CU174"/>
  <c r="CU51"/>
  <c r="CU184"/>
  <c r="CU49"/>
  <c r="CU48"/>
  <c r="CU46"/>
  <c r="CU45"/>
  <c r="CU44"/>
  <c r="CU43"/>
  <c r="CU42"/>
  <c r="CU188"/>
  <c r="CU41"/>
  <c r="CU40"/>
  <c r="CU176"/>
  <c r="CU39"/>
  <c r="CU38"/>
  <c r="CU37"/>
  <c r="CU36"/>
  <c r="CU35"/>
  <c r="CU34"/>
  <c r="CU33"/>
  <c r="CU32"/>
  <c r="CU31"/>
  <c r="CU30"/>
  <c r="CU29"/>
  <c r="CU28"/>
  <c r="CU27"/>
  <c r="CU26"/>
  <c r="CU25"/>
  <c r="CU182"/>
  <c r="CU24"/>
  <c r="CU23"/>
  <c r="CU22"/>
  <c r="CU21"/>
  <c r="CU181"/>
  <c r="CU187"/>
  <c r="CU186"/>
  <c r="CU185"/>
  <c r="CU19"/>
  <c r="CU18"/>
  <c r="CU183"/>
  <c r="CU16"/>
  <c r="CU15"/>
  <c r="CU14"/>
  <c r="CU13"/>
  <c r="CU12"/>
  <c r="CU11"/>
  <c r="CU10"/>
  <c r="CU9"/>
  <c r="CU8"/>
  <c r="CU7"/>
  <c r="CU6"/>
  <c r="CU5"/>
  <c r="CU4"/>
  <c r="CU3"/>
  <c r="CU2"/>
  <c r="CS2"/>
  <c r="CT2"/>
  <c r="CS3"/>
  <c r="CT3"/>
  <c r="CS4"/>
  <c r="CT4"/>
  <c r="CS5"/>
  <c r="CT5"/>
  <c r="CS6"/>
  <c r="CT6"/>
  <c r="CS7"/>
  <c r="CT7"/>
  <c r="CS8"/>
  <c r="CT8"/>
  <c r="CS9"/>
  <c r="CT9"/>
  <c r="CS10"/>
  <c r="CT10"/>
  <c r="CS11"/>
  <c r="CT11"/>
  <c r="CS12"/>
  <c r="CT12"/>
  <c r="CS13"/>
  <c r="CT13"/>
  <c r="CS14"/>
  <c r="CT14"/>
  <c r="CS15"/>
  <c r="CT15"/>
  <c r="CS16"/>
  <c r="CT16"/>
  <c r="CS183"/>
  <c r="CT183"/>
  <c r="CT178"/>
  <c r="BW30" i="4"/>
  <c r="BW42"/>
  <c r="BW124"/>
  <c r="BW123"/>
  <c r="BW117"/>
  <c r="BW52"/>
  <c r="BW51"/>
  <c r="BW50"/>
  <c r="BW121"/>
  <c r="BW49"/>
  <c r="BW48"/>
  <c r="BW47"/>
  <c r="BW46"/>
  <c r="BW120"/>
  <c r="BW45"/>
  <c r="BW44"/>
  <c r="BW43"/>
  <c r="BW41"/>
  <c r="BW129"/>
  <c r="BW40"/>
  <c r="BW39"/>
  <c r="BW38"/>
  <c r="BW37"/>
  <c r="BW128"/>
  <c r="BW36"/>
  <c r="BW35"/>
  <c r="BW34"/>
  <c r="BW32"/>
  <c r="BW112"/>
  <c r="BW31"/>
  <c r="BW126"/>
  <c r="BW114"/>
  <c r="BW29"/>
  <c r="BW28"/>
  <c r="BW27"/>
  <c r="BW26"/>
  <c r="BW25"/>
  <c r="BW24"/>
  <c r="BW23"/>
  <c r="BW22"/>
  <c r="BW127"/>
  <c r="BW21"/>
  <c r="BW119"/>
  <c r="BW118"/>
  <c r="BW20"/>
  <c r="BW16"/>
  <c r="BW15"/>
  <c r="BW14"/>
  <c r="BW13"/>
  <c r="BW116"/>
  <c r="BW115"/>
  <c r="BW11"/>
  <c r="BW10"/>
  <c r="BW9"/>
  <c r="BW8"/>
  <c r="BW7"/>
  <c r="BW6"/>
  <c r="BW5"/>
  <c r="BW4"/>
  <c r="BW3"/>
  <c r="BW2"/>
  <c r="CT47" i="2"/>
  <c r="CT175"/>
  <c r="CT177"/>
  <c r="CT179"/>
  <c r="CT174"/>
  <c r="CT51"/>
  <c r="CT184"/>
  <c r="CT49"/>
  <c r="CT48"/>
  <c r="CT46"/>
  <c r="CT45"/>
  <c r="CT44"/>
  <c r="CT43"/>
  <c r="CT42"/>
  <c r="CT188"/>
  <c r="CT41"/>
  <c r="CT40"/>
  <c r="CT176"/>
  <c r="CT39"/>
  <c r="CT38"/>
  <c r="CT37"/>
  <c r="CT36"/>
  <c r="CT35"/>
  <c r="CT34"/>
  <c r="CT33"/>
  <c r="CT32"/>
  <c r="CT31"/>
  <c r="CT30"/>
  <c r="CT29"/>
  <c r="CT28"/>
  <c r="CT27"/>
  <c r="CT26"/>
  <c r="CT25"/>
  <c r="CT182"/>
  <c r="CT24"/>
  <c r="CT23"/>
  <c r="CT22"/>
  <c r="CT21"/>
  <c r="CT181"/>
  <c r="CT187"/>
  <c r="CT186"/>
  <c r="CT185"/>
  <c r="CT19"/>
  <c r="CT18"/>
  <c r="CR173"/>
  <c r="CQ173"/>
  <c r="CP173"/>
  <c r="CO173"/>
  <c r="CN173"/>
  <c r="CM173"/>
  <c r="CL173"/>
  <c r="CK173"/>
  <c r="CJ173"/>
  <c r="CI173"/>
  <c r="CH173"/>
  <c r="CG173"/>
  <c r="CF173"/>
  <c r="CE173"/>
  <c r="CD173"/>
  <c r="CC173"/>
  <c r="CB173"/>
  <c r="CA173"/>
  <c r="BZ173"/>
  <c r="BY173"/>
  <c r="BX173"/>
  <c r="BW173"/>
  <c r="BV173"/>
  <c r="BU173"/>
  <c r="BT173"/>
  <c r="BS173"/>
  <c r="BR173"/>
  <c r="BQ173"/>
  <c r="BP173"/>
  <c r="BO173"/>
  <c r="BN173"/>
  <c r="BM173"/>
  <c r="BL173"/>
  <c r="BK173"/>
  <c r="BJ173"/>
  <c r="BI173"/>
  <c r="BH173"/>
  <c r="BG173"/>
  <c r="BF173"/>
  <c r="BE173"/>
  <c r="BD173"/>
  <c r="BC173"/>
  <c r="BB173"/>
  <c r="BA173"/>
  <c r="AZ173"/>
  <c r="AY173"/>
  <c r="AX173"/>
  <c r="AW173"/>
  <c r="AV173"/>
  <c r="AU173"/>
  <c r="AT173"/>
  <c r="AS173"/>
  <c r="AR173"/>
  <c r="AQ173"/>
  <c r="AP173"/>
  <c r="AO173"/>
  <c r="AN173"/>
  <c r="AM173"/>
  <c r="AL173"/>
  <c r="AK173"/>
  <c r="AJ173"/>
  <c r="AI173"/>
  <c r="AH173"/>
  <c r="AG173"/>
  <c r="AF173"/>
  <c r="AE173"/>
  <c r="AD173"/>
  <c r="N173"/>
  <c r="M173"/>
  <c r="L173"/>
  <c r="K173"/>
  <c r="J173"/>
  <c r="I173"/>
  <c r="H173"/>
  <c r="G173"/>
  <c r="F173"/>
  <c r="E173"/>
  <c r="D173"/>
  <c r="C173"/>
  <c r="B173"/>
  <c r="A173"/>
  <c r="BV124" i="4"/>
  <c r="BV123"/>
  <c r="BV117"/>
  <c r="BV52"/>
  <c r="BV51"/>
  <c r="BV50"/>
  <c r="BV121"/>
  <c r="BV49"/>
  <c r="BV48"/>
  <c r="BV47"/>
  <c r="BV46"/>
  <c r="BV120"/>
  <c r="BV45"/>
  <c r="BV44"/>
  <c r="BV43"/>
  <c r="BV41"/>
  <c r="BV129"/>
  <c r="BV40"/>
  <c r="BV39"/>
  <c r="BV38"/>
  <c r="BV37"/>
  <c r="BV128"/>
  <c r="BV36"/>
  <c r="BV35"/>
  <c r="BV34"/>
  <c r="BV32"/>
  <c r="BV112"/>
  <c r="BV31"/>
  <c r="BV126"/>
  <c r="BV114"/>
  <c r="BV29"/>
  <c r="BV28"/>
  <c r="BV27"/>
  <c r="BV26"/>
  <c r="BV25"/>
  <c r="BV24"/>
  <c r="BV23"/>
  <c r="BV22"/>
  <c r="BV127"/>
  <c r="BV21"/>
  <c r="BV119"/>
  <c r="BV118"/>
  <c r="BV20"/>
  <c r="BV16"/>
  <c r="BV15"/>
  <c r="BV14"/>
  <c r="BV13"/>
  <c r="BV116"/>
  <c r="BV115"/>
  <c r="BV11"/>
  <c r="BV10"/>
  <c r="BV9"/>
  <c r="BV8"/>
  <c r="BV7"/>
  <c r="BV6"/>
  <c r="BV5"/>
  <c r="BV4"/>
  <c r="BV3"/>
  <c r="BV2"/>
  <c r="CS175" i="2"/>
  <c r="CS177"/>
  <c r="CS178"/>
  <c r="CS179"/>
  <c r="CS174"/>
  <c r="CS51"/>
  <c r="CS184"/>
  <c r="CS49"/>
  <c r="CS48"/>
  <c r="CS47"/>
  <c r="CS46"/>
  <c r="CS45"/>
  <c r="CS44"/>
  <c r="CS43"/>
  <c r="CS42"/>
  <c r="CS188"/>
  <c r="CS41"/>
  <c r="CS40"/>
  <c r="CS176"/>
  <c r="CS39"/>
  <c r="CS38"/>
  <c r="CS37"/>
  <c r="CS36"/>
  <c r="CS35"/>
  <c r="CS34"/>
  <c r="CS33"/>
  <c r="CS32"/>
  <c r="CS31"/>
  <c r="CS30"/>
  <c r="CS29"/>
  <c r="CS28"/>
  <c r="CS27"/>
  <c r="CS26"/>
  <c r="CS25"/>
  <c r="CS182"/>
  <c r="CS24"/>
  <c r="CS23"/>
  <c r="CS22"/>
  <c r="CS21"/>
  <c r="CS181"/>
  <c r="CS187"/>
  <c r="CS186"/>
  <c r="CS185"/>
  <c r="CS19"/>
  <c r="CS18"/>
  <c r="CU178"/>
  <c r="CW178" i="1"/>
  <c r="CX178"/>
  <c r="BY122" i="4"/>
  <c r="BX122"/>
  <c r="BW122"/>
  <c r="BV122"/>
  <c r="BU9"/>
  <c r="BU10"/>
  <c r="BU124"/>
  <c r="BU123"/>
  <c r="BU117"/>
  <c r="BU52"/>
  <c r="BU51"/>
  <c r="BU50"/>
  <c r="BU121"/>
  <c r="BU49"/>
  <c r="BU48"/>
  <c r="BU47"/>
  <c r="BU46"/>
  <c r="BU120"/>
  <c r="BU45"/>
  <c r="BU44"/>
  <c r="BU43"/>
  <c r="BU41"/>
  <c r="BU129"/>
  <c r="BU40"/>
  <c r="BU39"/>
  <c r="BU38"/>
  <c r="BU37"/>
  <c r="BU128"/>
  <c r="BU36"/>
  <c r="BU35"/>
  <c r="BU34"/>
  <c r="BU32"/>
  <c r="BU112"/>
  <c r="BU31"/>
  <c r="BU126"/>
  <c r="BU114"/>
  <c r="BU29"/>
  <c r="BU28"/>
  <c r="BU27"/>
  <c r="BU26"/>
  <c r="BU25"/>
  <c r="BU24"/>
  <c r="BU23"/>
  <c r="BU22"/>
  <c r="BU127"/>
  <c r="BU21"/>
  <c r="BU119"/>
  <c r="BU118"/>
  <c r="BU20"/>
  <c r="BU16"/>
  <c r="BU15"/>
  <c r="BU14"/>
  <c r="BU13"/>
  <c r="BU116"/>
  <c r="BU115"/>
  <c r="BU11"/>
  <c r="BU8"/>
  <c r="BU7"/>
  <c r="BU6"/>
  <c r="BU5"/>
  <c r="BU4"/>
  <c r="BU3"/>
  <c r="BU2"/>
  <c r="CR175" i="2"/>
  <c r="CR177"/>
  <c r="CR178"/>
  <c r="CR179"/>
  <c r="CR174"/>
  <c r="CR51"/>
  <c r="CR184"/>
  <c r="CR49"/>
  <c r="CR48"/>
  <c r="CR47"/>
  <c r="CR46"/>
  <c r="CR45"/>
  <c r="CR44"/>
  <c r="CR43"/>
  <c r="CR42"/>
  <c r="CR188"/>
  <c r="CR41"/>
  <c r="CR40"/>
  <c r="CR176"/>
  <c r="CR39"/>
  <c r="CR38"/>
  <c r="CR37"/>
  <c r="CR36"/>
  <c r="CR35"/>
  <c r="CR34"/>
  <c r="CR33"/>
  <c r="CR32"/>
  <c r="CR31"/>
  <c r="CR30"/>
  <c r="CR29"/>
  <c r="CR28"/>
  <c r="CR27"/>
  <c r="CR26"/>
  <c r="CR25"/>
  <c r="CR182"/>
  <c r="CR24"/>
  <c r="CR23"/>
  <c r="CR22"/>
  <c r="CR21"/>
  <c r="CR181"/>
  <c r="CR187"/>
  <c r="CR186"/>
  <c r="CR185"/>
  <c r="CR19"/>
  <c r="CR18"/>
  <c r="CR183"/>
  <c r="CR16"/>
  <c r="CR15"/>
  <c r="CR14"/>
  <c r="CR13"/>
  <c r="CR12"/>
  <c r="CR11"/>
  <c r="CR10"/>
  <c r="CR172"/>
  <c r="CR9"/>
  <c r="CR8"/>
  <c r="CR7"/>
  <c r="CR6"/>
  <c r="CR5"/>
  <c r="CR4"/>
  <c r="CR3"/>
  <c r="CR2"/>
  <c r="N10"/>
  <c r="M10"/>
  <c r="L10"/>
  <c r="K10"/>
  <c r="J10"/>
  <c r="I10"/>
  <c r="H10"/>
  <c r="G10"/>
  <c r="F10"/>
  <c r="E10"/>
  <c r="D10"/>
  <c r="C10"/>
  <c r="B10"/>
  <c r="A10"/>
  <c r="BT124" i="4"/>
  <c r="I124"/>
  <c r="E124"/>
  <c r="D124"/>
  <c r="C124"/>
  <c r="B124"/>
  <c r="A124"/>
  <c r="BT123"/>
  <c r="I123"/>
  <c r="E123"/>
  <c r="D123"/>
  <c r="C123"/>
  <c r="B123"/>
  <c r="A123"/>
  <c r="BT117"/>
  <c r="BT52"/>
  <c r="BT51"/>
  <c r="BT50"/>
  <c r="BT121"/>
  <c r="BT49"/>
  <c r="BT48"/>
  <c r="BT47"/>
  <c r="BT46"/>
  <c r="BT120"/>
  <c r="BT45"/>
  <c r="BT44"/>
  <c r="BT43"/>
  <c r="BT41"/>
  <c r="BT129"/>
  <c r="BT40"/>
  <c r="BT39"/>
  <c r="BT38"/>
  <c r="BT37"/>
  <c r="BT128"/>
  <c r="BT36"/>
  <c r="BT35"/>
  <c r="BT34"/>
  <c r="BT33"/>
  <c r="BT32"/>
  <c r="BT112"/>
  <c r="BT31"/>
  <c r="BT126"/>
  <c r="BT114"/>
  <c r="BT29"/>
  <c r="BT28"/>
  <c r="BT27"/>
  <c r="BT26"/>
  <c r="BT25"/>
  <c r="BT24"/>
  <c r="BT23"/>
  <c r="BT22"/>
  <c r="BT127"/>
  <c r="BT21"/>
  <c r="BT119"/>
  <c r="BT118"/>
  <c r="BT20"/>
  <c r="BT16"/>
  <c r="BT15"/>
  <c r="BT14"/>
  <c r="BT13"/>
  <c r="BT116"/>
  <c r="BT115"/>
  <c r="BT11"/>
  <c r="BT8"/>
  <c r="BT7"/>
  <c r="BT6"/>
  <c r="BT5"/>
  <c r="BT4"/>
  <c r="BT3"/>
  <c r="BT2"/>
  <c r="CQ175" i="2"/>
  <c r="N175"/>
  <c r="M175"/>
  <c r="L175"/>
  <c r="K175"/>
  <c r="J175"/>
  <c r="I175"/>
  <c r="H175"/>
  <c r="G175"/>
  <c r="F175"/>
  <c r="E175"/>
  <c r="D175"/>
  <c r="C175"/>
  <c r="B175"/>
  <c r="A175"/>
  <c r="CQ177"/>
  <c r="N177"/>
  <c r="M177"/>
  <c r="L177"/>
  <c r="K177"/>
  <c r="J177"/>
  <c r="I177"/>
  <c r="H177"/>
  <c r="G177"/>
  <c r="F177"/>
  <c r="E177"/>
  <c r="D177"/>
  <c r="C177"/>
  <c r="B177"/>
  <c r="A177"/>
  <c r="CQ178"/>
  <c r="N178"/>
  <c r="M178"/>
  <c r="L178"/>
  <c r="K178"/>
  <c r="J178"/>
  <c r="I178"/>
  <c r="H178"/>
  <c r="G178"/>
  <c r="F178"/>
  <c r="E178"/>
  <c r="D178"/>
  <c r="C178"/>
  <c r="B178"/>
  <c r="A178"/>
  <c r="CQ179"/>
  <c r="CQ174"/>
  <c r="CQ51"/>
  <c r="CQ184"/>
  <c r="CQ49"/>
  <c r="CQ48"/>
  <c r="CQ47"/>
  <c r="CQ46"/>
  <c r="CQ45"/>
  <c r="CQ44"/>
  <c r="CQ43"/>
  <c r="CQ42"/>
  <c r="CQ188"/>
  <c r="CQ41"/>
  <c r="CQ40"/>
  <c r="CQ176"/>
  <c r="CQ39"/>
  <c r="CQ38"/>
  <c r="CQ37"/>
  <c r="CQ36"/>
  <c r="CQ35"/>
  <c r="CQ34"/>
  <c r="CQ33"/>
  <c r="CQ32"/>
  <c r="CQ31"/>
  <c r="CQ30"/>
  <c r="CQ29"/>
  <c r="CQ28"/>
  <c r="CQ27"/>
  <c r="CQ26"/>
  <c r="CQ25"/>
  <c r="CQ182"/>
  <c r="CQ24"/>
  <c r="CQ23"/>
  <c r="CQ22"/>
  <c r="CQ21"/>
  <c r="CQ181"/>
  <c r="CQ187"/>
  <c r="CQ186"/>
  <c r="CQ185"/>
  <c r="CQ19"/>
  <c r="CQ18"/>
  <c r="CQ183"/>
  <c r="CQ16"/>
  <c r="CQ15"/>
  <c r="CQ14"/>
  <c r="CQ13"/>
  <c r="CQ12"/>
  <c r="CQ11"/>
  <c r="CQ172"/>
  <c r="CQ9"/>
  <c r="CQ8"/>
  <c r="CQ7"/>
  <c r="CQ6"/>
  <c r="CQ5"/>
  <c r="CQ4"/>
  <c r="CQ3"/>
  <c r="CQ2"/>
  <c r="BV42"/>
  <c r="BU42"/>
  <c r="BT42"/>
  <c r="BS42"/>
  <c r="BR42"/>
  <c r="BQ42"/>
  <c r="BP42"/>
  <c r="BO42"/>
  <c r="BN42"/>
  <c r="BM42"/>
  <c r="BL42"/>
  <c r="BK42"/>
  <c r="BJ42"/>
  <c r="CJ42"/>
  <c r="CI42"/>
  <c r="CH42"/>
  <c r="CG42"/>
  <c r="CF42"/>
  <c r="CE42"/>
  <c r="CD42"/>
  <c r="CC42"/>
  <c r="CB42"/>
  <c r="CA42"/>
  <c r="BZ42"/>
  <c r="BY42"/>
  <c r="BX42"/>
  <c r="BW42"/>
  <c r="CO42"/>
  <c r="CN42"/>
  <c r="CM42"/>
  <c r="CL42"/>
  <c r="CK42"/>
  <c r="CP42"/>
  <c r="BS122" i="4"/>
  <c r="BS117"/>
  <c r="BS52"/>
  <c r="BS51"/>
  <c r="BS50"/>
  <c r="BS121"/>
  <c r="BS49"/>
  <c r="BS48"/>
  <c r="BS47"/>
  <c r="BS46"/>
  <c r="BS120"/>
  <c r="BS45"/>
  <c r="BS44"/>
  <c r="BS43"/>
  <c r="BS41"/>
  <c r="BS129"/>
  <c r="BS40"/>
  <c r="BS39"/>
  <c r="BS38"/>
  <c r="BS37"/>
  <c r="BS128"/>
  <c r="BS36"/>
  <c r="BS35"/>
  <c r="BS34"/>
  <c r="BS33"/>
  <c r="BS32"/>
  <c r="BS112"/>
  <c r="BS31"/>
  <c r="BS126"/>
  <c r="BS114"/>
  <c r="BS29"/>
  <c r="BS28"/>
  <c r="BS27"/>
  <c r="BS26"/>
  <c r="BS25"/>
  <c r="BS24"/>
  <c r="BS23"/>
  <c r="BS22"/>
  <c r="BS127"/>
  <c r="BS21"/>
  <c r="BS119"/>
  <c r="BS118"/>
  <c r="BS20"/>
  <c r="BS16"/>
  <c r="BS15"/>
  <c r="BS14"/>
  <c r="BS13"/>
  <c r="BS116"/>
  <c r="BS115"/>
  <c r="BS11"/>
  <c r="BS10"/>
  <c r="BS9"/>
  <c r="BS8"/>
  <c r="BS7"/>
  <c r="BS6"/>
  <c r="BS5"/>
  <c r="BS4"/>
  <c r="BS3"/>
  <c r="BS2"/>
  <c r="CP179" i="2"/>
  <c r="CP174"/>
  <c r="CP51"/>
  <c r="CP184"/>
  <c r="CP49"/>
  <c r="CP48"/>
  <c r="CP47"/>
  <c r="CP46"/>
  <c r="CP45"/>
  <c r="CP44"/>
  <c r="CP43"/>
  <c r="CP188"/>
  <c r="CP41"/>
  <c r="CP40"/>
  <c r="CP176"/>
  <c r="CP39"/>
  <c r="CP38"/>
  <c r="CP37"/>
  <c r="CP36"/>
  <c r="CP35"/>
  <c r="CP34"/>
  <c r="CP33"/>
  <c r="CP32"/>
  <c r="CP31"/>
  <c r="CP30"/>
  <c r="CP29"/>
  <c r="CP28"/>
  <c r="CP27"/>
  <c r="CP26"/>
  <c r="CP25"/>
  <c r="CP182"/>
  <c r="CP24"/>
  <c r="CP171"/>
  <c r="CP23"/>
  <c r="CP22"/>
  <c r="CP21"/>
  <c r="CP181"/>
  <c r="CP187"/>
  <c r="CP186"/>
  <c r="CP185"/>
  <c r="CP19"/>
  <c r="CP18"/>
  <c r="CP183"/>
  <c r="CP16"/>
  <c r="CP15"/>
  <c r="CP14"/>
  <c r="CP13"/>
  <c r="CP12"/>
  <c r="CP11"/>
  <c r="CP172"/>
  <c r="CP9"/>
  <c r="CP8"/>
  <c r="CP7"/>
  <c r="CP6"/>
  <c r="CP5"/>
  <c r="CP4"/>
  <c r="CP3"/>
  <c r="CP2"/>
  <c r="I122" i="4"/>
  <c r="E122"/>
  <c r="D122"/>
  <c r="C122"/>
  <c r="B122"/>
  <c r="A122"/>
  <c r="BR117"/>
  <c r="BR52"/>
  <c r="BR51"/>
  <c r="BR50"/>
  <c r="BR121"/>
  <c r="BR49"/>
  <c r="BR48"/>
  <c r="BR47"/>
  <c r="BR46"/>
  <c r="BR120"/>
  <c r="BR45"/>
  <c r="BR44"/>
  <c r="BR43"/>
  <c r="BR41"/>
  <c r="BR129"/>
  <c r="BR40"/>
  <c r="BR39"/>
  <c r="BR38"/>
  <c r="BR37"/>
  <c r="BR128"/>
  <c r="BR36"/>
  <c r="BR35"/>
  <c r="BR34"/>
  <c r="BR33"/>
  <c r="BR32"/>
  <c r="BR112"/>
  <c r="BR111"/>
  <c r="BR31"/>
  <c r="BR126"/>
  <c r="BR114"/>
  <c r="BR29"/>
  <c r="BR28"/>
  <c r="BR27"/>
  <c r="BR26"/>
  <c r="BR25"/>
  <c r="BR24"/>
  <c r="BR23"/>
  <c r="BR22"/>
  <c r="BR127"/>
  <c r="BR21"/>
  <c r="BR119"/>
  <c r="BR118"/>
  <c r="BR20"/>
  <c r="BR19"/>
  <c r="BR16"/>
  <c r="BR15"/>
  <c r="BR14"/>
  <c r="BR13"/>
  <c r="BR116"/>
  <c r="BR115"/>
  <c r="BR11"/>
  <c r="BR10"/>
  <c r="BR9"/>
  <c r="BR8"/>
  <c r="BR7"/>
  <c r="BR6"/>
  <c r="BR5"/>
  <c r="BR4"/>
  <c r="BR3"/>
  <c r="BR2"/>
  <c r="CO39" i="2"/>
  <c r="CO179"/>
  <c r="CO174"/>
  <c r="CO51"/>
  <c r="CO184"/>
  <c r="CO49"/>
  <c r="CO48"/>
  <c r="CO47"/>
  <c r="CO46"/>
  <c r="CO45"/>
  <c r="CO44"/>
  <c r="CO43"/>
  <c r="CO188"/>
  <c r="CO41"/>
  <c r="CO40"/>
  <c r="CO176"/>
  <c r="CO38"/>
  <c r="CO37"/>
  <c r="CO36"/>
  <c r="CO35"/>
  <c r="CO34"/>
  <c r="CO33"/>
  <c r="CO32"/>
  <c r="CO31"/>
  <c r="CO30"/>
  <c r="CO29"/>
  <c r="CO28"/>
  <c r="CO27"/>
  <c r="CO26"/>
  <c r="CO25"/>
  <c r="CO182"/>
  <c r="CO24"/>
  <c r="CO171"/>
  <c r="CO23"/>
  <c r="CO22"/>
  <c r="CO21"/>
  <c r="CO181"/>
  <c r="CO187"/>
  <c r="CO186"/>
  <c r="CO185"/>
  <c r="CO170"/>
  <c r="CO19"/>
  <c r="CO18"/>
  <c r="CO183"/>
  <c r="CO16"/>
  <c r="CO15"/>
  <c r="CO14"/>
  <c r="CO13"/>
  <c r="CO12"/>
  <c r="CO11"/>
  <c r="CO172"/>
  <c r="CO9"/>
  <c r="CO8"/>
  <c r="CO7"/>
  <c r="CO6"/>
  <c r="CO5"/>
  <c r="CO4"/>
  <c r="CO3"/>
  <c r="CO2"/>
  <c r="N179"/>
  <c r="M179"/>
  <c r="L179"/>
  <c r="K179"/>
  <c r="J179"/>
  <c r="I179"/>
  <c r="H179"/>
  <c r="G179"/>
  <c r="F179"/>
  <c r="E179"/>
  <c r="D179"/>
  <c r="C179"/>
  <c r="B179"/>
  <c r="A179"/>
  <c r="N174"/>
  <c r="M174"/>
  <c r="L174"/>
  <c r="K174"/>
  <c r="J174"/>
  <c r="I174"/>
  <c r="H174"/>
  <c r="G174"/>
  <c r="F174"/>
  <c r="E174"/>
  <c r="D174"/>
  <c r="C174"/>
  <c r="B174"/>
  <c r="A174"/>
  <c r="N51"/>
  <c r="M51"/>
  <c r="L51"/>
  <c r="K51"/>
  <c r="J51"/>
  <c r="I51"/>
  <c r="H51"/>
  <c r="G51"/>
  <c r="F51"/>
  <c r="E51"/>
  <c r="D51"/>
  <c r="C51"/>
  <c r="B51"/>
  <c r="A51"/>
  <c r="BO166"/>
  <c r="CN167"/>
  <c r="CM167"/>
  <c r="CL167"/>
  <c r="CK167"/>
  <c r="CJ167"/>
  <c r="CI167"/>
  <c r="CH167"/>
  <c r="CG167"/>
  <c r="CF167"/>
  <c r="CE167"/>
  <c r="N167"/>
  <c r="L167"/>
  <c r="I167"/>
  <c r="H167"/>
  <c r="G167"/>
  <c r="F167"/>
  <c r="E167"/>
  <c r="D167"/>
  <c r="B167"/>
  <c r="A167"/>
  <c r="CE166"/>
  <c r="CD166"/>
  <c r="CC166"/>
  <c r="CB166"/>
  <c r="CA166"/>
  <c r="BZ166"/>
  <c r="BY166"/>
  <c r="BX166"/>
  <c r="BW166"/>
  <c r="BV166"/>
  <c r="BU166"/>
  <c r="BT166"/>
  <c r="BS166"/>
  <c r="BR166"/>
  <c r="BQ166"/>
  <c r="BP166"/>
  <c r="N166"/>
  <c r="L166"/>
  <c r="I166"/>
  <c r="H166"/>
  <c r="G166"/>
  <c r="F166"/>
  <c r="E166"/>
  <c r="D166"/>
  <c r="B166"/>
  <c r="A166"/>
  <c r="BQ117" i="4"/>
  <c r="I117"/>
  <c r="E117"/>
  <c r="D117"/>
  <c r="C117"/>
  <c r="B117"/>
  <c r="A117"/>
  <c r="CY178" i="1"/>
  <c r="CW178" i="2"/>
  <c r="CV178"/>
  <c r="BU122" i="4"/>
  <c r="BT122"/>
  <c r="BQ49"/>
  <c r="BQ48"/>
  <c r="BQ47"/>
  <c r="BQ46"/>
  <c r="BQ120"/>
  <c r="BQ45"/>
  <c r="BQ44"/>
  <c r="BQ43"/>
  <c r="BQ42"/>
  <c r="BQ41"/>
  <c r="BQ129"/>
  <c r="BQ40"/>
  <c r="BQ39"/>
  <c r="BQ38"/>
  <c r="BQ37"/>
  <c r="BQ128"/>
  <c r="BQ36"/>
  <c r="BQ35"/>
  <c r="BQ34"/>
  <c r="BQ33"/>
  <c r="BQ32"/>
  <c r="BQ112"/>
  <c r="BQ111"/>
  <c r="BQ31"/>
  <c r="BQ126"/>
  <c r="BQ114"/>
  <c r="BQ30"/>
  <c r="BQ29"/>
  <c r="BQ28"/>
  <c r="BQ27"/>
  <c r="BQ26"/>
  <c r="BQ25"/>
  <c r="BQ24"/>
  <c r="BQ23"/>
  <c r="BQ22"/>
  <c r="BQ127"/>
  <c r="BQ21"/>
  <c r="BQ119"/>
  <c r="BQ118"/>
  <c r="BQ20"/>
  <c r="BQ19"/>
  <c r="BQ16"/>
  <c r="BQ15"/>
  <c r="BQ14"/>
  <c r="BQ13"/>
  <c r="BQ116"/>
  <c r="BQ115"/>
  <c r="BQ11"/>
  <c r="BQ10"/>
  <c r="BQ9"/>
  <c r="BQ8"/>
  <c r="BQ7"/>
  <c r="BQ6"/>
  <c r="BQ5"/>
  <c r="BQ4"/>
  <c r="BQ3"/>
  <c r="BQ2"/>
  <c r="BQ52"/>
  <c r="BQ51"/>
  <c r="BQ50"/>
  <c r="BQ121"/>
  <c r="I52"/>
  <c r="E52"/>
  <c r="D52"/>
  <c r="C52"/>
  <c r="B52"/>
  <c r="A52"/>
  <c r="I51"/>
  <c r="E51"/>
  <c r="D51"/>
  <c r="C51"/>
  <c r="B51"/>
  <c r="A51"/>
  <c r="I50"/>
  <c r="E50"/>
  <c r="D50"/>
  <c r="C50"/>
  <c r="B50"/>
  <c r="A50"/>
  <c r="I121"/>
  <c r="E121"/>
  <c r="D121"/>
  <c r="C121"/>
  <c r="B121"/>
  <c r="A121"/>
  <c r="BP110"/>
  <c r="I110"/>
  <c r="H110"/>
  <c r="G110"/>
  <c r="F110"/>
  <c r="E110"/>
  <c r="D110"/>
  <c r="C110"/>
  <c r="B110"/>
  <c r="A110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I109"/>
  <c r="H109"/>
  <c r="G109"/>
  <c r="F109"/>
  <c r="E109"/>
  <c r="D109"/>
  <c r="C109"/>
  <c r="B109"/>
  <c r="A109"/>
  <c r="CN184" i="2"/>
  <c r="CN49"/>
  <c r="CN48"/>
  <c r="CN47"/>
  <c r="CN46"/>
  <c r="CN45"/>
  <c r="CN44"/>
  <c r="CN43"/>
  <c r="CN188"/>
  <c r="CN41"/>
  <c r="CN40"/>
  <c r="CN176"/>
  <c r="CN38"/>
  <c r="CN169"/>
  <c r="CN37"/>
  <c r="CN36"/>
  <c r="CN35"/>
  <c r="CN168"/>
  <c r="CN34"/>
  <c r="CN33"/>
  <c r="CN32"/>
  <c r="CN31"/>
  <c r="CN30"/>
  <c r="CN29"/>
  <c r="CN28"/>
  <c r="CN27"/>
  <c r="CN26"/>
  <c r="CN25"/>
  <c r="CN182"/>
  <c r="CN24"/>
  <c r="CN171"/>
  <c r="CN23"/>
  <c r="CN22"/>
  <c r="CN21"/>
  <c r="CN181"/>
  <c r="CN187"/>
  <c r="CN186"/>
  <c r="CN185"/>
  <c r="CN170"/>
  <c r="CN19"/>
  <c r="CN18"/>
  <c r="CN183"/>
  <c r="CN16"/>
  <c r="CN15"/>
  <c r="CN14"/>
  <c r="CN13"/>
  <c r="CN12"/>
  <c r="CN11"/>
  <c r="CN172"/>
  <c r="CN9"/>
  <c r="CN8"/>
  <c r="CN7"/>
  <c r="CN6"/>
  <c r="CN5"/>
  <c r="CN4"/>
  <c r="CN3"/>
  <c r="CN2"/>
  <c r="N39"/>
  <c r="M39"/>
  <c r="L39"/>
  <c r="K39"/>
  <c r="J39"/>
  <c r="I39"/>
  <c r="H39"/>
  <c r="G39"/>
  <c r="F39"/>
  <c r="E39"/>
  <c r="D39"/>
  <c r="C39"/>
  <c r="B39"/>
  <c r="A39"/>
  <c r="BP19" i="4"/>
  <c r="BP49"/>
  <c r="BP48"/>
  <c r="BP47"/>
  <c r="BP46"/>
  <c r="BP120"/>
  <c r="BP45"/>
  <c r="BP44"/>
  <c r="BP43"/>
  <c r="BP42"/>
  <c r="BP41"/>
  <c r="BP129"/>
  <c r="BP40"/>
  <c r="BP39"/>
  <c r="BP38"/>
  <c r="BP37"/>
  <c r="BP128"/>
  <c r="BP36"/>
  <c r="BP35"/>
  <c r="BP34"/>
  <c r="BP33"/>
  <c r="BP32"/>
  <c r="BP112"/>
  <c r="BP111"/>
  <c r="BP31"/>
  <c r="BP126"/>
  <c r="BP114"/>
  <c r="BP30"/>
  <c r="BP29"/>
  <c r="BP28"/>
  <c r="BP27"/>
  <c r="BP26"/>
  <c r="BP25"/>
  <c r="BP24"/>
  <c r="BP23"/>
  <c r="BP22"/>
  <c r="BP127"/>
  <c r="BP21"/>
  <c r="BP119"/>
  <c r="BP118"/>
  <c r="BP20"/>
  <c r="BP16"/>
  <c r="BP15"/>
  <c r="BP14"/>
  <c r="BP13"/>
  <c r="BP116"/>
  <c r="BP115"/>
  <c r="BP11"/>
  <c r="BP10"/>
  <c r="BP9"/>
  <c r="BP8"/>
  <c r="BP7"/>
  <c r="BP6"/>
  <c r="BP5"/>
  <c r="BP4"/>
  <c r="BP3"/>
  <c r="BP2"/>
  <c r="CM184" i="2"/>
  <c r="CM49"/>
  <c r="CM48"/>
  <c r="CM47"/>
  <c r="CM46"/>
  <c r="CM45"/>
  <c r="CM44"/>
  <c r="CM43"/>
  <c r="CM188"/>
  <c r="CM41"/>
  <c r="CM40"/>
  <c r="CM176"/>
  <c r="CM38"/>
  <c r="CM169"/>
  <c r="CM37"/>
  <c r="CM36"/>
  <c r="CM35"/>
  <c r="CM168"/>
  <c r="CM34"/>
  <c r="CM33"/>
  <c r="CM32"/>
  <c r="CM31"/>
  <c r="CM30"/>
  <c r="CM29"/>
  <c r="CM28"/>
  <c r="CM27"/>
  <c r="CM26"/>
  <c r="CM25"/>
  <c r="CM182"/>
  <c r="CM24"/>
  <c r="CM171"/>
  <c r="CM23"/>
  <c r="CM22"/>
  <c r="CM21"/>
  <c r="CM181"/>
  <c r="CM187"/>
  <c r="CM186"/>
  <c r="CM185"/>
  <c r="CM170"/>
  <c r="CM19"/>
  <c r="CM18"/>
  <c r="CM183"/>
  <c r="CM16"/>
  <c r="CM15"/>
  <c r="CM14"/>
  <c r="CM13"/>
  <c r="CM12"/>
  <c r="CM11"/>
  <c r="CM172"/>
  <c r="CM9"/>
  <c r="CM8"/>
  <c r="CM7"/>
  <c r="CM6"/>
  <c r="CM5"/>
  <c r="CM4"/>
  <c r="CM3"/>
  <c r="CM2"/>
  <c r="N38"/>
  <c r="M38"/>
  <c r="L38"/>
  <c r="K38"/>
  <c r="J38"/>
  <c r="I38"/>
  <c r="H38"/>
  <c r="G38"/>
  <c r="F38"/>
  <c r="E38"/>
  <c r="D38"/>
  <c r="C38"/>
  <c r="B38"/>
  <c r="A38"/>
  <c r="BO108" i="4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O108"/>
  <c r="N108"/>
  <c r="I108"/>
  <c r="H108"/>
  <c r="G108"/>
  <c r="F108"/>
  <c r="E108"/>
  <c r="D108"/>
  <c r="C108"/>
  <c r="B108"/>
  <c r="A108"/>
  <c r="I49"/>
  <c r="I48"/>
  <c r="BO49"/>
  <c r="E49"/>
  <c r="D49"/>
  <c r="C49"/>
  <c r="B49"/>
  <c r="A49"/>
  <c r="BO48"/>
  <c r="E48"/>
  <c r="D48"/>
  <c r="C48"/>
  <c r="B48"/>
  <c r="A48"/>
  <c r="BO47"/>
  <c r="BO46"/>
  <c r="BO120"/>
  <c r="BO45"/>
  <c r="BO44"/>
  <c r="BO43"/>
  <c r="BO42"/>
  <c r="BO41"/>
  <c r="BO129"/>
  <c r="BO40"/>
  <c r="BO39"/>
  <c r="BO38"/>
  <c r="BO37"/>
  <c r="BO128"/>
  <c r="BO36"/>
  <c r="BO35"/>
  <c r="BO34"/>
  <c r="BO33"/>
  <c r="BO32"/>
  <c r="BO112"/>
  <c r="BO111"/>
  <c r="BO31"/>
  <c r="BO126"/>
  <c r="BO114"/>
  <c r="BO30"/>
  <c r="BO29"/>
  <c r="BO28"/>
  <c r="BO27"/>
  <c r="BO26"/>
  <c r="BO25"/>
  <c r="BO24"/>
  <c r="BO23"/>
  <c r="BO22"/>
  <c r="BO127"/>
  <c r="BO21"/>
  <c r="BO119"/>
  <c r="BO118"/>
  <c r="BO20"/>
  <c r="BO16"/>
  <c r="BO15"/>
  <c r="BO14"/>
  <c r="BO13"/>
  <c r="BO116"/>
  <c r="BO115"/>
  <c r="BO11"/>
  <c r="BO10"/>
  <c r="BO9"/>
  <c r="BO8"/>
  <c r="BO7"/>
  <c r="BO6"/>
  <c r="BO5"/>
  <c r="BO4"/>
  <c r="BO3"/>
  <c r="BO2"/>
  <c r="BM2"/>
  <c r="BN2"/>
  <c r="BM3"/>
  <c r="BN3"/>
  <c r="BM4"/>
  <c r="BN4"/>
  <c r="BM5"/>
  <c r="BN5"/>
  <c r="BM7"/>
  <c r="BM6"/>
  <c r="BN7"/>
  <c r="BN6"/>
  <c r="BM8"/>
  <c r="BN8"/>
  <c r="BM9"/>
  <c r="BN9"/>
  <c r="BN10"/>
  <c r="BM11"/>
  <c r="BN11"/>
  <c r="BM115"/>
  <c r="BN115"/>
  <c r="BM116"/>
  <c r="BN116"/>
  <c r="BM13"/>
  <c r="BN13"/>
  <c r="BM14"/>
  <c r="BN14"/>
  <c r="BM15"/>
  <c r="BN15"/>
  <c r="BM16"/>
  <c r="BN16"/>
  <c r="BM10"/>
  <c r="BM20"/>
  <c r="BN20"/>
  <c r="BM118"/>
  <c r="BN118"/>
  <c r="BM119"/>
  <c r="BN119"/>
  <c r="BM21"/>
  <c r="BN21"/>
  <c r="BM127"/>
  <c r="BN127"/>
  <c r="BM22"/>
  <c r="BN22"/>
  <c r="BM23"/>
  <c r="BN23"/>
  <c r="BM24"/>
  <c r="BN24"/>
  <c r="BM25"/>
  <c r="BN25"/>
  <c r="BM26"/>
  <c r="BN26"/>
  <c r="BM27"/>
  <c r="BN27"/>
  <c r="BM28"/>
  <c r="BN28"/>
  <c r="E47"/>
  <c r="D47"/>
  <c r="C47"/>
  <c r="B47"/>
  <c r="A47"/>
  <c r="CL184" i="2"/>
  <c r="CL49"/>
  <c r="CL48"/>
  <c r="CL47"/>
  <c r="CL46"/>
  <c r="CL45"/>
  <c r="CL44"/>
  <c r="CL43"/>
  <c r="CL188"/>
  <c r="CL41"/>
  <c r="CL40"/>
  <c r="CL176"/>
  <c r="CL169"/>
  <c r="CL37"/>
  <c r="CL36"/>
  <c r="CL35"/>
  <c r="CL168"/>
  <c r="CL34"/>
  <c r="CL33"/>
  <c r="CL32"/>
  <c r="CL31"/>
  <c r="CL30"/>
  <c r="CL29"/>
  <c r="CL28"/>
  <c r="CL27"/>
  <c r="CL26"/>
  <c r="CL25"/>
  <c r="CL182"/>
  <c r="CL24"/>
  <c r="CL171"/>
  <c r="CL23"/>
  <c r="CL22"/>
  <c r="CL21"/>
  <c r="CL181"/>
  <c r="CL187"/>
  <c r="CL186"/>
  <c r="CL185"/>
  <c r="CL170"/>
  <c r="CL19"/>
  <c r="CL18"/>
  <c r="CL183"/>
  <c r="CL16"/>
  <c r="CL15"/>
  <c r="CL14"/>
  <c r="CL13"/>
  <c r="CL12"/>
  <c r="CL11"/>
  <c r="CL172"/>
  <c r="CL9"/>
  <c r="CL8"/>
  <c r="CL7"/>
  <c r="CL6"/>
  <c r="CL5"/>
  <c r="CL4"/>
  <c r="CL3"/>
  <c r="CL2"/>
  <c r="N169"/>
  <c r="M169"/>
  <c r="L169"/>
  <c r="K169"/>
  <c r="J169"/>
  <c r="I169"/>
  <c r="H169"/>
  <c r="G169"/>
  <c r="F169"/>
  <c r="E169"/>
  <c r="D169"/>
  <c r="C169"/>
  <c r="B169"/>
  <c r="A169"/>
  <c r="BN46" i="4"/>
  <c r="I46"/>
  <c r="H46"/>
  <c r="E46"/>
  <c r="D46"/>
  <c r="C46"/>
  <c r="B46"/>
  <c r="A46"/>
  <c r="BN120"/>
  <c r="BN45"/>
  <c r="BN44"/>
  <c r="BN43"/>
  <c r="BN42"/>
  <c r="BN41"/>
  <c r="BN129"/>
  <c r="BN40"/>
  <c r="BN39"/>
  <c r="BN38"/>
  <c r="BN37"/>
  <c r="BN128"/>
  <c r="BN36"/>
  <c r="BN35"/>
  <c r="BN34"/>
  <c r="BN33"/>
  <c r="BN32"/>
  <c r="BN112"/>
  <c r="BN111"/>
  <c r="BN31"/>
  <c r="BN126"/>
  <c r="BN114"/>
  <c r="BN30"/>
  <c r="BN29"/>
  <c r="BL2"/>
  <c r="BL3"/>
  <c r="BL4"/>
  <c r="BL5"/>
  <c r="BL7"/>
  <c r="BL6"/>
  <c r="I120"/>
  <c r="H120"/>
  <c r="E120"/>
  <c r="D120"/>
  <c r="C120"/>
  <c r="B120"/>
  <c r="A120"/>
  <c r="I45"/>
  <c r="H45"/>
  <c r="E45"/>
  <c r="D45"/>
  <c r="C45"/>
  <c r="B45"/>
  <c r="A45"/>
  <c r="CK184" i="2"/>
  <c r="CK49"/>
  <c r="CK48"/>
  <c r="CK47"/>
  <c r="CK46"/>
  <c r="CK45"/>
  <c r="CK44"/>
  <c r="CK43"/>
  <c r="CK188"/>
  <c r="CK41"/>
  <c r="CK40"/>
  <c r="CK176"/>
  <c r="CK37"/>
  <c r="CK36"/>
  <c r="CK35"/>
  <c r="CK168"/>
  <c r="CK34"/>
  <c r="CK33"/>
  <c r="CK32"/>
  <c r="CK31"/>
  <c r="CK30"/>
  <c r="CK29"/>
  <c r="CK28"/>
  <c r="CK27"/>
  <c r="CK26"/>
  <c r="CK25"/>
  <c r="CK182"/>
  <c r="CK24"/>
  <c r="CK171"/>
  <c r="CK23"/>
  <c r="CK22"/>
  <c r="CK21"/>
  <c r="CK181"/>
  <c r="CK187"/>
  <c r="CK186"/>
  <c r="CK185"/>
  <c r="CK170"/>
  <c r="CK19"/>
  <c r="CK18"/>
  <c r="CK183"/>
  <c r="CK16"/>
  <c r="CK15"/>
  <c r="CK14"/>
  <c r="CK13"/>
  <c r="CK12"/>
  <c r="CK11"/>
  <c r="CK172"/>
  <c r="CK9"/>
  <c r="CK8"/>
  <c r="CK7"/>
  <c r="CK6"/>
  <c r="CK5"/>
  <c r="CK4"/>
  <c r="CK3"/>
  <c r="CK2"/>
  <c r="N37"/>
  <c r="M37"/>
  <c r="L37"/>
  <c r="K37"/>
  <c r="J37"/>
  <c r="I37"/>
  <c r="H37"/>
  <c r="G37"/>
  <c r="F37"/>
  <c r="E37"/>
  <c r="D37"/>
  <c r="C37"/>
  <c r="B37"/>
  <c r="A37"/>
  <c r="N36"/>
  <c r="M36"/>
  <c r="L36"/>
  <c r="K36"/>
  <c r="J36"/>
  <c r="I36"/>
  <c r="H36"/>
  <c r="G36"/>
  <c r="F36"/>
  <c r="E36"/>
  <c r="D36"/>
  <c r="C36"/>
  <c r="B36"/>
  <c r="A36"/>
  <c r="BM128" i="4"/>
  <c r="BM44"/>
  <c r="BM43"/>
  <c r="BM42"/>
  <c r="BM41"/>
  <c r="BM129"/>
  <c r="BM40"/>
  <c r="BM39"/>
  <c r="BM38"/>
  <c r="BM37"/>
  <c r="BM36"/>
  <c r="BM35"/>
  <c r="BM34"/>
  <c r="BM33"/>
  <c r="BM32"/>
  <c r="BM112"/>
  <c r="BM111"/>
  <c r="BM31"/>
  <c r="BM126"/>
  <c r="BM114"/>
  <c r="BM30"/>
  <c r="BM29"/>
  <c r="CJ184" i="2"/>
  <c r="CJ49"/>
  <c r="CJ48"/>
  <c r="CJ47"/>
  <c r="CJ46"/>
  <c r="CJ45"/>
  <c r="CJ44"/>
  <c r="CJ43"/>
  <c r="CJ188"/>
  <c r="CJ41"/>
  <c r="CJ40"/>
  <c r="CJ176"/>
  <c r="CJ35"/>
  <c r="CJ168"/>
  <c r="CJ34"/>
  <c r="CJ33"/>
  <c r="CJ32"/>
  <c r="CJ31"/>
  <c r="CJ30"/>
  <c r="CJ29"/>
  <c r="CJ28"/>
  <c r="CJ27"/>
  <c r="CJ26"/>
  <c r="CJ25"/>
  <c r="CJ182"/>
  <c r="CJ24"/>
  <c r="CJ171"/>
  <c r="CJ23"/>
  <c r="CJ22"/>
  <c r="CJ21"/>
  <c r="CJ181"/>
  <c r="CJ187"/>
  <c r="CJ186"/>
  <c r="CJ185"/>
  <c r="CJ170"/>
  <c r="CJ19"/>
  <c r="CJ18"/>
  <c r="CJ183"/>
  <c r="CJ16"/>
  <c r="CJ15"/>
  <c r="CJ14"/>
  <c r="CJ13"/>
  <c r="CJ12"/>
  <c r="CJ11"/>
  <c r="CJ172"/>
  <c r="CJ9"/>
  <c r="CJ8"/>
  <c r="CJ7"/>
  <c r="CJ6"/>
  <c r="CJ5"/>
  <c r="CJ4"/>
  <c r="CJ3"/>
  <c r="CJ2"/>
  <c r="BL40" i="4"/>
  <c r="BL33"/>
  <c r="BL32"/>
  <c r="BL27"/>
  <c r="BL28"/>
  <c r="BL44"/>
  <c r="BL43"/>
  <c r="BL42"/>
  <c r="BL41"/>
  <c r="BL129"/>
  <c r="BL39"/>
  <c r="BL38"/>
  <c r="BL37"/>
  <c r="BL128"/>
  <c r="BL36"/>
  <c r="BL35"/>
  <c r="BL34"/>
  <c r="BL112"/>
  <c r="BL111"/>
  <c r="BL31"/>
  <c r="BL126"/>
  <c r="BL114"/>
  <c r="BL30"/>
  <c r="BL29"/>
  <c r="BL26"/>
  <c r="BL25"/>
  <c r="BL24"/>
  <c r="BL23"/>
  <c r="BL22"/>
  <c r="BL127"/>
  <c r="BL21"/>
  <c r="BL119"/>
  <c r="BL118"/>
  <c r="BL20"/>
  <c r="BL10"/>
  <c r="BL16"/>
  <c r="BL15"/>
  <c r="BL14"/>
  <c r="BL13"/>
  <c r="BL116"/>
  <c r="BL115"/>
  <c r="BL11"/>
  <c r="BL9"/>
  <c r="BL8"/>
  <c r="I28"/>
  <c r="H28"/>
  <c r="E28"/>
  <c r="D28"/>
  <c r="B28"/>
  <c r="A28"/>
  <c r="AR107"/>
  <c r="AQ107"/>
  <c r="AP107"/>
  <c r="AO107"/>
  <c r="AN107"/>
  <c r="AW107"/>
  <c r="AV107"/>
  <c r="AU107"/>
  <c r="AT107"/>
  <c r="AS107"/>
  <c r="BA107"/>
  <c r="AZ107"/>
  <c r="AY107"/>
  <c r="AX107"/>
  <c r="BF107"/>
  <c r="BE107"/>
  <c r="BD107"/>
  <c r="BC107"/>
  <c r="BB107"/>
  <c r="BJ107"/>
  <c r="BI107"/>
  <c r="BH107"/>
  <c r="BG107"/>
  <c r="I107"/>
  <c r="H107"/>
  <c r="G107"/>
  <c r="F107"/>
  <c r="E107"/>
  <c r="D107"/>
  <c r="C107"/>
  <c r="B107"/>
  <c r="A107"/>
  <c r="BJ106"/>
  <c r="BI106"/>
  <c r="BH106"/>
  <c r="BG106"/>
  <c r="I106"/>
  <c r="H106"/>
  <c r="G106"/>
  <c r="F106"/>
  <c r="E106"/>
  <c r="D106"/>
  <c r="C106"/>
  <c r="B106"/>
  <c r="A106"/>
  <c r="CI35" i="2"/>
  <c r="CI168"/>
  <c r="CI34"/>
  <c r="CI33"/>
  <c r="CI32"/>
  <c r="CI29"/>
  <c r="CI184"/>
  <c r="CI49"/>
  <c r="CI48"/>
  <c r="CI47"/>
  <c r="CI46"/>
  <c r="CI45"/>
  <c r="CI44"/>
  <c r="CI43"/>
  <c r="CI188"/>
  <c r="CI41"/>
  <c r="CI40"/>
  <c r="CI176"/>
  <c r="CI31"/>
  <c r="CI30"/>
  <c r="CI28"/>
  <c r="CI27"/>
  <c r="CI26"/>
  <c r="CI25"/>
  <c r="CI182"/>
  <c r="CI24"/>
  <c r="CI171"/>
  <c r="CI23"/>
  <c r="CI22"/>
  <c r="CI21"/>
  <c r="CI181"/>
  <c r="CI187"/>
  <c r="CI186"/>
  <c r="CI185"/>
  <c r="CI170"/>
  <c r="CI19"/>
  <c r="CI18"/>
  <c r="CI183"/>
  <c r="CI16"/>
  <c r="CI15"/>
  <c r="CI14"/>
  <c r="CI13"/>
  <c r="CI12"/>
  <c r="CI11"/>
  <c r="CI172"/>
  <c r="CI9"/>
  <c r="CI8"/>
  <c r="CI7"/>
  <c r="CI6"/>
  <c r="CI5"/>
  <c r="CI4"/>
  <c r="CI3"/>
  <c r="CI2"/>
  <c r="N35"/>
  <c r="M35"/>
  <c r="L35"/>
  <c r="K35"/>
  <c r="J35"/>
  <c r="I35"/>
  <c r="H35"/>
  <c r="G35"/>
  <c r="F35"/>
  <c r="E35"/>
  <c r="D35"/>
  <c r="C35"/>
  <c r="B35"/>
  <c r="A35"/>
  <c r="N168"/>
  <c r="M168"/>
  <c r="L168"/>
  <c r="K168"/>
  <c r="J168"/>
  <c r="I168"/>
  <c r="H168"/>
  <c r="G168"/>
  <c r="F168"/>
  <c r="E168"/>
  <c r="D168"/>
  <c r="C168"/>
  <c r="B168"/>
  <c r="A168"/>
  <c r="N34"/>
  <c r="M34"/>
  <c r="L34"/>
  <c r="K34"/>
  <c r="J34"/>
  <c r="I34"/>
  <c r="H34"/>
  <c r="G34"/>
  <c r="F34"/>
  <c r="E34"/>
  <c r="D34"/>
  <c r="C34"/>
  <c r="B34"/>
  <c r="A34"/>
  <c r="BK27" i="4"/>
  <c r="BK128"/>
  <c r="CX178" i="2"/>
  <c r="CZ178" i="1"/>
  <c r="CY178" i="2"/>
  <c r="BK44" i="4"/>
  <c r="BK43"/>
  <c r="BK42"/>
  <c r="BK41"/>
  <c r="BK129"/>
  <c r="BK40"/>
  <c r="BK39"/>
  <c r="BK38"/>
  <c r="BK37"/>
  <c r="BK36"/>
  <c r="BK35"/>
  <c r="BK34"/>
  <c r="BK112"/>
  <c r="BK111"/>
  <c r="BK31"/>
  <c r="BK126"/>
  <c r="BK114"/>
  <c r="BK30"/>
  <c r="BK29"/>
  <c r="BK26"/>
  <c r="BK25"/>
  <c r="BK24"/>
  <c r="BK23"/>
  <c r="BK22"/>
  <c r="BK21"/>
  <c r="BK119"/>
  <c r="BK118"/>
  <c r="BK20"/>
  <c r="BK10"/>
  <c r="BK16"/>
  <c r="BK15"/>
  <c r="BK14"/>
  <c r="BK13"/>
  <c r="BK116"/>
  <c r="BK115"/>
  <c r="BK11"/>
  <c r="BK9"/>
  <c r="BK8"/>
  <c r="BK7"/>
  <c r="BK6"/>
  <c r="BK5"/>
  <c r="BK4"/>
  <c r="BK3"/>
  <c r="BK2"/>
  <c r="CH184" i="2"/>
  <c r="CH49"/>
  <c r="CH48"/>
  <c r="CH47"/>
  <c r="CH46"/>
  <c r="CH45"/>
  <c r="CH44"/>
  <c r="CH43"/>
  <c r="CH188"/>
  <c r="CH41"/>
  <c r="CH40"/>
  <c r="CH176"/>
  <c r="CH31"/>
  <c r="CH30"/>
  <c r="CH28"/>
  <c r="CH27"/>
  <c r="CH26"/>
  <c r="CH25"/>
  <c r="CH182"/>
  <c r="CH24"/>
  <c r="CH171"/>
  <c r="CH23"/>
  <c r="CH22"/>
  <c r="CH21"/>
  <c r="CH181"/>
  <c r="CH187"/>
  <c r="CH186"/>
  <c r="CH185"/>
  <c r="CH170"/>
  <c r="CH19"/>
  <c r="CH18"/>
  <c r="CH183"/>
  <c r="CH16"/>
  <c r="CH15"/>
  <c r="CH14"/>
  <c r="CH13"/>
  <c r="CH12"/>
  <c r="CH11"/>
  <c r="CH172"/>
  <c r="CH9"/>
  <c r="CH8"/>
  <c r="CH7"/>
  <c r="CH6"/>
  <c r="CH5"/>
  <c r="CH4"/>
  <c r="CH3"/>
  <c r="CH2"/>
  <c r="N33"/>
  <c r="M33"/>
  <c r="L33"/>
  <c r="K33"/>
  <c r="J33"/>
  <c r="I33"/>
  <c r="H33"/>
  <c r="G33"/>
  <c r="F33"/>
  <c r="E33"/>
  <c r="D33"/>
  <c r="C33"/>
  <c r="B33"/>
  <c r="A33"/>
  <c r="N32"/>
  <c r="M32"/>
  <c r="L32"/>
  <c r="K32"/>
  <c r="J32"/>
  <c r="I32"/>
  <c r="H32"/>
  <c r="G32"/>
  <c r="F32"/>
  <c r="E32"/>
  <c r="D32"/>
  <c r="C32"/>
  <c r="B32"/>
  <c r="A32"/>
  <c r="BJ128" i="4"/>
  <c r="BJ27"/>
  <c r="BJ33"/>
  <c r="BJ40"/>
  <c r="BJ44"/>
  <c r="BJ43"/>
  <c r="BJ42"/>
  <c r="BJ41"/>
  <c r="BJ129"/>
  <c r="BJ39"/>
  <c r="BJ38"/>
  <c r="BJ37"/>
  <c r="BJ36"/>
  <c r="BJ35"/>
  <c r="BJ34"/>
  <c r="BJ32"/>
  <c r="BJ112"/>
  <c r="BJ111"/>
  <c r="BJ31"/>
  <c r="BJ126"/>
  <c r="BJ114"/>
  <c r="BJ30"/>
  <c r="BJ29"/>
  <c r="BJ26"/>
  <c r="BJ25"/>
  <c r="BJ24"/>
  <c r="BJ23"/>
  <c r="BJ22"/>
  <c r="BJ21"/>
  <c r="BJ119"/>
  <c r="BJ118"/>
  <c r="BJ20"/>
  <c r="BJ10"/>
  <c r="BJ16"/>
  <c r="BJ15"/>
  <c r="BJ14"/>
  <c r="BJ13"/>
  <c r="BJ116"/>
  <c r="BJ115"/>
  <c r="BJ11"/>
  <c r="BJ9"/>
  <c r="BJ8"/>
  <c r="BJ7"/>
  <c r="BJ6"/>
  <c r="BJ5"/>
  <c r="BJ4"/>
  <c r="BJ3"/>
  <c r="BJ2"/>
  <c r="CG29" i="2"/>
  <c r="CG184"/>
  <c r="CG49"/>
  <c r="CG48"/>
  <c r="CG47"/>
  <c r="CG46"/>
  <c r="CG45"/>
  <c r="CG44"/>
  <c r="CG43"/>
  <c r="CG188"/>
  <c r="CG41"/>
  <c r="CG40"/>
  <c r="CG176"/>
  <c r="CG31"/>
  <c r="CG30"/>
  <c r="CG28"/>
  <c r="CG27"/>
  <c r="CG26"/>
  <c r="CG25"/>
  <c r="CG182"/>
  <c r="CG24"/>
  <c r="CG171"/>
  <c r="CG23"/>
  <c r="CG22"/>
  <c r="CG21"/>
  <c r="CG181"/>
  <c r="CG187"/>
  <c r="CG186"/>
  <c r="CG185"/>
  <c r="CG170"/>
  <c r="CG19"/>
  <c r="CG18"/>
  <c r="CG183"/>
  <c r="CG16"/>
  <c r="CG15"/>
  <c r="CG14"/>
  <c r="CG13"/>
  <c r="CG12"/>
  <c r="CG11"/>
  <c r="CG172"/>
  <c r="CG9"/>
  <c r="CG8"/>
  <c r="CG7"/>
  <c r="CG6"/>
  <c r="CG5"/>
  <c r="CG4"/>
  <c r="CG3"/>
  <c r="CG2"/>
  <c r="BI33" i="4"/>
  <c r="BI27"/>
  <c r="BI44"/>
  <c r="BI43"/>
  <c r="BI42"/>
  <c r="BI41"/>
  <c r="BI129"/>
  <c r="BI39"/>
  <c r="BI38"/>
  <c r="BI37"/>
  <c r="BI128"/>
  <c r="BI36"/>
  <c r="BI35"/>
  <c r="BI34"/>
  <c r="BI32"/>
  <c r="BI112"/>
  <c r="BI111"/>
  <c r="BI31"/>
  <c r="BI126"/>
  <c r="BI114"/>
  <c r="BI30"/>
  <c r="BI29"/>
  <c r="BI26"/>
  <c r="BI25"/>
  <c r="BI24"/>
  <c r="BI23"/>
  <c r="BI22"/>
  <c r="BI21"/>
  <c r="BI119"/>
  <c r="BI118"/>
  <c r="BI20"/>
  <c r="BI10"/>
  <c r="BI16"/>
  <c r="BI15"/>
  <c r="BI14"/>
  <c r="BI13"/>
  <c r="BI116"/>
  <c r="BI115"/>
  <c r="BI11"/>
  <c r="BI9"/>
  <c r="BI8"/>
  <c r="BI7"/>
  <c r="BI6"/>
  <c r="BI5"/>
  <c r="BI4"/>
  <c r="BI3"/>
  <c r="BI2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I105"/>
  <c r="H105"/>
  <c r="G105"/>
  <c r="F105"/>
  <c r="E105"/>
  <c r="D105"/>
  <c r="C105"/>
  <c r="B105"/>
  <c r="A105"/>
  <c r="CF30" i="2"/>
  <c r="CF184"/>
  <c r="CF49"/>
  <c r="CF48"/>
  <c r="CF47"/>
  <c r="CF46"/>
  <c r="CF45"/>
  <c r="CF44"/>
  <c r="CF43"/>
  <c r="CF188"/>
  <c r="CF41"/>
  <c r="CF40"/>
  <c r="CF176"/>
  <c r="CF31"/>
  <c r="CF28"/>
  <c r="CF27"/>
  <c r="CF26"/>
  <c r="CF25"/>
  <c r="CF182"/>
  <c r="CF24"/>
  <c r="CF171"/>
  <c r="CF23"/>
  <c r="CF22"/>
  <c r="CF21"/>
  <c r="CF181"/>
  <c r="CF187"/>
  <c r="CF186"/>
  <c r="CF185"/>
  <c r="CF170"/>
  <c r="CF19"/>
  <c r="CF18"/>
  <c r="CF183"/>
  <c r="CF16"/>
  <c r="CF15"/>
  <c r="CF14"/>
  <c r="CF13"/>
  <c r="CF12"/>
  <c r="CF11"/>
  <c r="CF172"/>
  <c r="CF9"/>
  <c r="CF8"/>
  <c r="CF7"/>
  <c r="CF6"/>
  <c r="CF5"/>
  <c r="CF4"/>
  <c r="CF3"/>
  <c r="CF2"/>
  <c r="E176"/>
  <c r="B176"/>
  <c r="BH27" i="4"/>
  <c r="BH128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A104"/>
  <c r="BH42"/>
  <c r="BH41"/>
  <c r="BH129"/>
  <c r="BH40"/>
  <c r="BH39"/>
  <c r="BH38"/>
  <c r="BH37"/>
  <c r="BH36"/>
  <c r="BH35"/>
  <c r="BH34"/>
  <c r="BH32"/>
  <c r="BH112"/>
  <c r="BH111"/>
  <c r="BH31"/>
  <c r="BH126"/>
  <c r="BH114"/>
  <c r="BH30"/>
  <c r="BH29"/>
  <c r="BH26"/>
  <c r="BH25"/>
  <c r="BH24"/>
  <c r="BH23"/>
  <c r="BH22"/>
  <c r="BH21"/>
  <c r="BH119"/>
  <c r="BH118"/>
  <c r="BH20"/>
  <c r="BH10"/>
  <c r="BH16"/>
  <c r="BH15"/>
  <c r="BH14"/>
  <c r="BH13"/>
  <c r="BH116"/>
  <c r="BH115"/>
  <c r="BH11"/>
  <c r="BH9"/>
  <c r="BH8"/>
  <c r="BH7"/>
  <c r="BH6"/>
  <c r="BH5"/>
  <c r="BH4"/>
  <c r="BH3"/>
  <c r="BH2"/>
  <c r="BH44"/>
  <c r="BH43"/>
  <c r="I44"/>
  <c r="H44"/>
  <c r="E44"/>
  <c r="D44"/>
  <c r="C44"/>
  <c r="B44"/>
  <c r="A44"/>
  <c r="I43"/>
  <c r="H43"/>
  <c r="E43"/>
  <c r="D43"/>
  <c r="C43"/>
  <c r="B43"/>
  <c r="A43"/>
  <c r="BG103"/>
  <c r="BF103"/>
  <c r="BE103"/>
  <c r="BD103"/>
  <c r="BC103"/>
  <c r="BB103"/>
  <c r="AZ103"/>
  <c r="AY103"/>
  <c r="AX103"/>
  <c r="I103"/>
  <c r="H103"/>
  <c r="G103"/>
  <c r="F103"/>
  <c r="E103"/>
  <c r="D103"/>
  <c r="C103"/>
  <c r="B103"/>
  <c r="A103"/>
  <c r="CE31" i="2"/>
  <c r="CE7"/>
  <c r="CE184"/>
  <c r="CE49"/>
  <c r="CE48"/>
  <c r="CE47"/>
  <c r="CE46"/>
  <c r="CE45"/>
  <c r="CE44"/>
  <c r="CE43"/>
  <c r="CE188"/>
  <c r="CE41"/>
  <c r="CE40"/>
  <c r="CE29"/>
  <c r="CE28"/>
  <c r="CE27"/>
  <c r="CE26"/>
  <c r="CE25"/>
  <c r="CE182"/>
  <c r="CE24"/>
  <c r="CE171"/>
  <c r="CE23"/>
  <c r="CE22"/>
  <c r="CE21"/>
  <c r="CE181"/>
  <c r="CE187"/>
  <c r="CE186"/>
  <c r="CE185"/>
  <c r="CE170"/>
  <c r="CE19"/>
  <c r="CE18"/>
  <c r="CE183"/>
  <c r="CE16"/>
  <c r="CE176"/>
  <c r="CE15"/>
  <c r="CE14"/>
  <c r="CE13"/>
  <c r="CE12"/>
  <c r="CE11"/>
  <c r="CE172"/>
  <c r="CE9"/>
  <c r="CE8"/>
  <c r="CE6"/>
  <c r="CE5"/>
  <c r="CE4"/>
  <c r="CE3"/>
  <c r="CE2"/>
  <c r="BG128" i="4"/>
  <c r="BG27"/>
  <c r="BG42"/>
  <c r="BG41"/>
  <c r="BG129"/>
  <c r="BG40"/>
  <c r="BG39"/>
  <c r="BG38"/>
  <c r="BG37"/>
  <c r="BG36"/>
  <c r="BG35"/>
  <c r="BG34"/>
  <c r="BG32"/>
  <c r="BG112"/>
  <c r="BG111"/>
  <c r="BG31"/>
  <c r="BG114"/>
  <c r="BG30"/>
  <c r="BG29"/>
  <c r="BG26"/>
  <c r="BG25"/>
  <c r="BG24"/>
  <c r="BG23"/>
  <c r="BG22"/>
  <c r="BG21"/>
  <c r="BG119"/>
  <c r="BG118"/>
  <c r="BG20"/>
  <c r="BG10"/>
  <c r="BG16"/>
  <c r="BG15"/>
  <c r="BG14"/>
  <c r="BG13"/>
  <c r="BG116"/>
  <c r="BG115"/>
  <c r="BG11"/>
  <c r="BG9"/>
  <c r="BG8"/>
  <c r="BG7"/>
  <c r="BG6"/>
  <c r="BG4"/>
  <c r="BG3"/>
  <c r="BG2"/>
  <c r="CD7" i="2"/>
  <c r="CD184"/>
  <c r="CD49"/>
  <c r="CD48"/>
  <c r="CD47"/>
  <c r="CD46"/>
  <c r="CD45"/>
  <c r="CD44"/>
  <c r="CD43"/>
  <c r="CD188"/>
  <c r="CD41"/>
  <c r="CD40"/>
  <c r="CD29"/>
  <c r="CD28"/>
  <c r="CD27"/>
  <c r="CD26"/>
  <c r="CD25"/>
  <c r="CD182"/>
  <c r="CD24"/>
  <c r="CD171"/>
  <c r="CD23"/>
  <c r="CD22"/>
  <c r="CD21"/>
  <c r="CD181"/>
  <c r="CD187"/>
  <c r="CD186"/>
  <c r="CD185"/>
  <c r="CD170"/>
  <c r="CD19"/>
  <c r="CD18"/>
  <c r="CD183"/>
  <c r="CD16"/>
  <c r="CD15"/>
  <c r="CD14"/>
  <c r="CD13"/>
  <c r="CD12"/>
  <c r="CD11"/>
  <c r="CD172"/>
  <c r="CD9"/>
  <c r="CD8"/>
  <c r="CD6"/>
  <c r="CD5"/>
  <c r="CD4"/>
  <c r="CD3"/>
  <c r="CD2"/>
  <c r="N31"/>
  <c r="M31"/>
  <c r="L31"/>
  <c r="K31"/>
  <c r="J31"/>
  <c r="I31"/>
  <c r="H31"/>
  <c r="G31"/>
  <c r="F31"/>
  <c r="E31"/>
  <c r="D31"/>
  <c r="C31"/>
  <c r="B31"/>
  <c r="A31"/>
  <c r="N30"/>
  <c r="M30"/>
  <c r="L30"/>
  <c r="K30"/>
  <c r="J30"/>
  <c r="I30"/>
  <c r="H30"/>
  <c r="G30"/>
  <c r="F30"/>
  <c r="E30"/>
  <c r="D30"/>
  <c r="C30"/>
  <c r="B30"/>
  <c r="A30"/>
  <c r="BF27" i="4"/>
  <c r="BF128"/>
  <c r="BF42"/>
  <c r="BF41"/>
  <c r="BE33"/>
  <c r="BF129"/>
  <c r="BF40"/>
  <c r="BF39"/>
  <c r="BF38"/>
  <c r="BF37"/>
  <c r="BF36"/>
  <c r="BF35"/>
  <c r="BF34"/>
  <c r="BF32"/>
  <c r="BF112"/>
  <c r="BF111"/>
  <c r="BF31"/>
  <c r="BF114"/>
  <c r="BF30"/>
  <c r="BF29"/>
  <c r="BF26"/>
  <c r="BF25"/>
  <c r="BF24"/>
  <c r="BF23"/>
  <c r="BF22"/>
  <c r="BF21"/>
  <c r="BF119"/>
  <c r="BF118"/>
  <c r="BF20"/>
  <c r="BF10"/>
  <c r="BF16"/>
  <c r="BF15"/>
  <c r="BF14"/>
  <c r="BF13"/>
  <c r="BF116"/>
  <c r="BF115"/>
  <c r="BF11"/>
  <c r="BF9"/>
  <c r="BF8"/>
  <c r="BF7"/>
  <c r="BF6"/>
  <c r="BF4"/>
  <c r="BF3"/>
  <c r="BF2"/>
  <c r="CC41" i="2"/>
  <c r="CC40"/>
  <c r="CC184"/>
  <c r="CC49"/>
  <c r="CC48"/>
  <c r="CC47"/>
  <c r="CC46"/>
  <c r="CC45"/>
  <c r="CC44"/>
  <c r="CC43"/>
  <c r="CC188"/>
  <c r="CC29"/>
  <c r="CC28"/>
  <c r="CC27"/>
  <c r="CC26"/>
  <c r="CC25"/>
  <c r="CC182"/>
  <c r="CC24"/>
  <c r="CC171"/>
  <c r="CC23"/>
  <c r="CC22"/>
  <c r="CC21"/>
  <c r="CC181"/>
  <c r="CC187"/>
  <c r="CC186"/>
  <c r="CC185"/>
  <c r="CC170"/>
  <c r="CC19"/>
  <c r="CC18"/>
  <c r="CC183"/>
  <c r="CC16"/>
  <c r="CC15"/>
  <c r="CC14"/>
  <c r="CC13"/>
  <c r="CC12"/>
  <c r="CC11"/>
  <c r="CC172"/>
  <c r="CC9"/>
  <c r="CC8"/>
  <c r="CC7"/>
  <c r="CC6"/>
  <c r="CC5"/>
  <c r="CC4"/>
  <c r="CC3"/>
  <c r="CC2"/>
  <c r="N41"/>
  <c r="M41"/>
  <c r="L41"/>
  <c r="K41"/>
  <c r="J41"/>
  <c r="I41"/>
  <c r="H41"/>
  <c r="G41"/>
  <c r="F41"/>
  <c r="E41"/>
  <c r="D41"/>
  <c r="C41"/>
  <c r="B41"/>
  <c r="A41"/>
  <c r="N40"/>
  <c r="M40"/>
  <c r="L40"/>
  <c r="K40"/>
  <c r="J40"/>
  <c r="I40"/>
  <c r="H40"/>
  <c r="G40"/>
  <c r="F40"/>
  <c r="E40"/>
  <c r="D40"/>
  <c r="C40"/>
  <c r="B40"/>
  <c r="A40"/>
  <c r="BE128" i="4"/>
  <c r="BE27"/>
  <c r="I42"/>
  <c r="H42"/>
  <c r="E42"/>
  <c r="D42"/>
  <c r="C42"/>
  <c r="B42"/>
  <c r="A42"/>
  <c r="I41"/>
  <c r="H41"/>
  <c r="E41"/>
  <c r="D41"/>
  <c r="C41"/>
  <c r="B41"/>
  <c r="A41"/>
  <c r="BE18"/>
  <c r="BE17"/>
  <c r="BE129"/>
  <c r="BE40"/>
  <c r="BE39"/>
  <c r="BE38"/>
  <c r="BE37"/>
  <c r="BE36"/>
  <c r="BE35"/>
  <c r="BE34"/>
  <c r="BE32"/>
  <c r="BE112"/>
  <c r="BE111"/>
  <c r="BE31"/>
  <c r="BE114"/>
  <c r="BE30"/>
  <c r="BE29"/>
  <c r="BE26"/>
  <c r="BE25"/>
  <c r="BE24"/>
  <c r="BE23"/>
  <c r="BE22"/>
  <c r="BE21"/>
  <c r="BE102"/>
  <c r="BE119"/>
  <c r="BE118"/>
  <c r="BE20"/>
  <c r="BE10"/>
  <c r="BE16"/>
  <c r="BE15"/>
  <c r="BE14"/>
  <c r="BE13"/>
  <c r="BE116"/>
  <c r="BE115"/>
  <c r="BE11"/>
  <c r="BE9"/>
  <c r="BE8"/>
  <c r="BE7"/>
  <c r="BE6"/>
  <c r="BE4"/>
  <c r="BE3"/>
  <c r="BE2"/>
  <c r="CB29" i="2"/>
  <c r="CB184"/>
  <c r="CB49"/>
  <c r="CB48"/>
  <c r="CB47"/>
  <c r="CB46"/>
  <c r="CB165"/>
  <c r="CB45"/>
  <c r="CB44"/>
  <c r="CB164"/>
  <c r="CB43"/>
  <c r="CB188"/>
  <c r="CB28"/>
  <c r="CB27"/>
  <c r="CB26"/>
  <c r="CB25"/>
  <c r="CB182"/>
  <c r="CB24"/>
  <c r="CB171"/>
  <c r="CB23"/>
  <c r="CB22"/>
  <c r="CB21"/>
  <c r="CB181"/>
  <c r="CB187"/>
  <c r="CB186"/>
  <c r="CB185"/>
  <c r="CB170"/>
  <c r="CB19"/>
  <c r="CB18"/>
  <c r="CB183"/>
  <c r="CB16"/>
  <c r="CB15"/>
  <c r="CB14"/>
  <c r="CB13"/>
  <c r="CB12"/>
  <c r="CB11"/>
  <c r="CB172"/>
  <c r="CB9"/>
  <c r="CB8"/>
  <c r="CB7"/>
  <c r="CB6"/>
  <c r="CB5"/>
  <c r="CB4"/>
  <c r="CB3"/>
  <c r="CB2"/>
  <c r="N29"/>
  <c r="M29"/>
  <c r="L29"/>
  <c r="K29"/>
  <c r="J29"/>
  <c r="I29"/>
  <c r="H29"/>
  <c r="G29"/>
  <c r="F29"/>
  <c r="E29"/>
  <c r="D29"/>
  <c r="C29"/>
  <c r="B29"/>
  <c r="A29"/>
  <c r="BD112" i="4"/>
  <c r="BD111"/>
  <c r="BD31"/>
  <c r="BD19"/>
  <c r="BD11"/>
  <c r="BD8"/>
  <c r="BD3"/>
  <c r="BD2"/>
  <c r="CA22" i="2"/>
  <c r="CA187"/>
  <c r="BD128" i="4"/>
  <c r="BD27"/>
  <c r="BD129"/>
  <c r="BD40"/>
  <c r="BD39"/>
  <c r="BD38"/>
  <c r="BD37"/>
  <c r="BD36"/>
  <c r="BD35"/>
  <c r="BD34"/>
  <c r="BD32"/>
  <c r="BD114"/>
  <c r="BD30"/>
  <c r="BD29"/>
  <c r="BD26"/>
  <c r="BD25"/>
  <c r="BD24"/>
  <c r="BD23"/>
  <c r="BD22"/>
  <c r="BD21"/>
  <c r="BD102"/>
  <c r="BD119"/>
  <c r="BD118"/>
  <c r="BD20"/>
  <c r="BD10"/>
  <c r="BD16"/>
  <c r="BD15"/>
  <c r="BD14"/>
  <c r="BD13"/>
  <c r="BD116"/>
  <c r="BD115"/>
  <c r="BD9"/>
  <c r="BD7"/>
  <c r="BD6"/>
  <c r="BD4"/>
  <c r="BC129"/>
  <c r="I129"/>
  <c r="H129"/>
  <c r="G129"/>
  <c r="F129"/>
  <c r="E129"/>
  <c r="D129"/>
  <c r="C129"/>
  <c r="B129"/>
  <c r="A129"/>
  <c r="I40"/>
  <c r="H40"/>
  <c r="G40"/>
  <c r="F40"/>
  <c r="E40"/>
  <c r="D40"/>
  <c r="C40"/>
  <c r="B40"/>
  <c r="A40"/>
  <c r="CA184" i="2"/>
  <c r="CA49"/>
  <c r="CA48"/>
  <c r="CA47"/>
  <c r="CA46"/>
  <c r="CA165"/>
  <c r="CA45"/>
  <c r="CA44"/>
  <c r="CA164"/>
  <c r="CA43"/>
  <c r="CA188"/>
  <c r="CA28"/>
  <c r="CA27"/>
  <c r="CA26"/>
  <c r="CA25"/>
  <c r="CA182"/>
  <c r="CA24"/>
  <c r="CA171"/>
  <c r="CA23"/>
  <c r="CA21"/>
  <c r="CA181"/>
  <c r="CA186"/>
  <c r="CA185"/>
  <c r="CA170"/>
  <c r="CA19"/>
  <c r="CA18"/>
  <c r="CA183"/>
  <c r="CA16"/>
  <c r="CA15"/>
  <c r="CA14"/>
  <c r="CA13"/>
  <c r="CA12"/>
  <c r="CA11"/>
  <c r="CA172"/>
  <c r="CA9"/>
  <c r="CA8"/>
  <c r="CA7"/>
  <c r="CA6"/>
  <c r="CA5"/>
  <c r="CA4"/>
  <c r="CA3"/>
  <c r="CA2"/>
  <c r="BC128" i="4"/>
  <c r="BC27"/>
  <c r="BC39"/>
  <c r="I39"/>
  <c r="H39"/>
  <c r="G39"/>
  <c r="F39"/>
  <c r="E39"/>
  <c r="D39"/>
  <c r="C39"/>
  <c r="B39"/>
  <c r="A39"/>
  <c r="BC38"/>
  <c r="I38"/>
  <c r="H38"/>
  <c r="G38"/>
  <c r="F38"/>
  <c r="E38"/>
  <c r="D38"/>
  <c r="C38"/>
  <c r="B38"/>
  <c r="A38"/>
  <c r="BC37"/>
  <c r="I37"/>
  <c r="H37"/>
  <c r="G37"/>
  <c r="F37"/>
  <c r="E37"/>
  <c r="D37"/>
  <c r="C37"/>
  <c r="B37"/>
  <c r="A37"/>
  <c r="BC3"/>
  <c r="BC36"/>
  <c r="BC35"/>
  <c r="BC34"/>
  <c r="BC32"/>
  <c r="BC112"/>
  <c r="BC111"/>
  <c r="BC31"/>
  <c r="BC114"/>
  <c r="BC30"/>
  <c r="BC29"/>
  <c r="BC26"/>
  <c r="BC25"/>
  <c r="BC24"/>
  <c r="BC23"/>
  <c r="BC22"/>
  <c r="BC21"/>
  <c r="BC102"/>
  <c r="BC119"/>
  <c r="BC118"/>
  <c r="BC20"/>
  <c r="BC18"/>
  <c r="BC17"/>
  <c r="BC10"/>
  <c r="BC16"/>
  <c r="BC15"/>
  <c r="BC14"/>
  <c r="BC13"/>
  <c r="BC116"/>
  <c r="BC115"/>
  <c r="BC11"/>
  <c r="BC9"/>
  <c r="BC8"/>
  <c r="BC7"/>
  <c r="BC6"/>
  <c r="BC4"/>
  <c r="BC2"/>
  <c r="BB34"/>
  <c r="BZ184" i="2"/>
  <c r="BZ49"/>
  <c r="BZ48"/>
  <c r="BZ47"/>
  <c r="BZ46"/>
  <c r="BZ165"/>
  <c r="BZ45"/>
  <c r="BZ44"/>
  <c r="BZ164"/>
  <c r="BZ43"/>
  <c r="BZ188"/>
  <c r="BZ28"/>
  <c r="BZ27"/>
  <c r="BZ26"/>
  <c r="BZ25"/>
  <c r="BZ182"/>
  <c r="BZ24"/>
  <c r="BZ171"/>
  <c r="BZ23"/>
  <c r="BZ22"/>
  <c r="BZ21"/>
  <c r="BZ181"/>
  <c r="BZ187"/>
  <c r="BZ186"/>
  <c r="BZ185"/>
  <c r="BZ170"/>
  <c r="BZ19"/>
  <c r="BZ18"/>
  <c r="BZ183"/>
  <c r="BZ16"/>
  <c r="BZ15"/>
  <c r="BZ14"/>
  <c r="BZ13"/>
  <c r="BZ12"/>
  <c r="BZ11"/>
  <c r="BZ172"/>
  <c r="BZ9"/>
  <c r="BZ8"/>
  <c r="BZ7"/>
  <c r="BZ6"/>
  <c r="BZ5"/>
  <c r="BZ4"/>
  <c r="BZ3"/>
  <c r="BZ2"/>
  <c r="N28"/>
  <c r="M28"/>
  <c r="L28"/>
  <c r="K28"/>
  <c r="J28"/>
  <c r="I28"/>
  <c r="H28"/>
  <c r="G28"/>
  <c r="F28"/>
  <c r="E28"/>
  <c r="D28"/>
  <c r="C28"/>
  <c r="B28"/>
  <c r="A28"/>
  <c r="K164"/>
  <c r="BB27" i="4"/>
  <c r="BB128"/>
  <c r="I128"/>
  <c r="H128"/>
  <c r="G128"/>
  <c r="F128"/>
  <c r="E128"/>
  <c r="D128"/>
  <c r="C128"/>
  <c r="B128"/>
  <c r="A128"/>
  <c r="BB36"/>
  <c r="I36"/>
  <c r="H36"/>
  <c r="G36"/>
  <c r="F36"/>
  <c r="E36"/>
  <c r="D36"/>
  <c r="C36"/>
  <c r="B36"/>
  <c r="A36"/>
  <c r="BB35"/>
  <c r="I35"/>
  <c r="H35"/>
  <c r="G35"/>
  <c r="F35"/>
  <c r="E35"/>
  <c r="D35"/>
  <c r="C35"/>
  <c r="B35"/>
  <c r="A35"/>
  <c r="BB32"/>
  <c r="BB112"/>
  <c r="BB111"/>
  <c r="BB31"/>
  <c r="BB114"/>
  <c r="BB30"/>
  <c r="BB29"/>
  <c r="BB26"/>
  <c r="BB25"/>
  <c r="BB24"/>
  <c r="BB23"/>
  <c r="BB22"/>
  <c r="BB21"/>
  <c r="BB102"/>
  <c r="BB119"/>
  <c r="BB118"/>
  <c r="BB20"/>
  <c r="BB19"/>
  <c r="BB18"/>
  <c r="BB17"/>
  <c r="BB10"/>
  <c r="BB16"/>
  <c r="BB15"/>
  <c r="BB14"/>
  <c r="BB13"/>
  <c r="BB116"/>
  <c r="BB115"/>
  <c r="BB11"/>
  <c r="BB9"/>
  <c r="BB8"/>
  <c r="BB7"/>
  <c r="BB6"/>
  <c r="BB4"/>
  <c r="BB3"/>
  <c r="BB2"/>
  <c r="BY6" i="2"/>
  <c r="BY184"/>
  <c r="BY49"/>
  <c r="BY48"/>
  <c r="BY47"/>
  <c r="BY46"/>
  <c r="BY165"/>
  <c r="BY45"/>
  <c r="BY44"/>
  <c r="BY164"/>
  <c r="BY43"/>
  <c r="BY188"/>
  <c r="BY27"/>
  <c r="BY26"/>
  <c r="BY25"/>
  <c r="BY182"/>
  <c r="BY24"/>
  <c r="BY171"/>
  <c r="BY23"/>
  <c r="BY22"/>
  <c r="BY21"/>
  <c r="BY181"/>
  <c r="BY187"/>
  <c r="BY186"/>
  <c r="BY185"/>
  <c r="BY170"/>
  <c r="BY19"/>
  <c r="BY18"/>
  <c r="BY183"/>
  <c r="BY16"/>
  <c r="BY15"/>
  <c r="BY14"/>
  <c r="BY13"/>
  <c r="BY12"/>
  <c r="BY11"/>
  <c r="BY172"/>
  <c r="BY9"/>
  <c r="BY8"/>
  <c r="BY7"/>
  <c r="BY5"/>
  <c r="BY4"/>
  <c r="BY3"/>
  <c r="BY2"/>
  <c r="N27"/>
  <c r="M27"/>
  <c r="L27"/>
  <c r="K27"/>
  <c r="J27"/>
  <c r="I27"/>
  <c r="H27"/>
  <c r="G27"/>
  <c r="F27"/>
  <c r="E27"/>
  <c r="D27"/>
  <c r="C27"/>
  <c r="B27"/>
  <c r="A27"/>
  <c r="BA27" i="4"/>
  <c r="BA3"/>
  <c r="BA34"/>
  <c r="BA33"/>
  <c r="BA32"/>
  <c r="BA112"/>
  <c r="BA111"/>
  <c r="BA31"/>
  <c r="BA114"/>
  <c r="BA30"/>
  <c r="BA29"/>
  <c r="BA26"/>
  <c r="BA25"/>
  <c r="BA24"/>
  <c r="BA23"/>
  <c r="BA22"/>
  <c r="BA21"/>
  <c r="BA102"/>
  <c r="BA119"/>
  <c r="BA118"/>
  <c r="BA20"/>
  <c r="BA19"/>
  <c r="BA18"/>
  <c r="BA17"/>
  <c r="BA10"/>
  <c r="BA16"/>
  <c r="BA15"/>
  <c r="BA14"/>
  <c r="BA13"/>
  <c r="BA116"/>
  <c r="BA115"/>
  <c r="BA11"/>
  <c r="BA9"/>
  <c r="BA8"/>
  <c r="BA7"/>
  <c r="BA6"/>
  <c r="BA4"/>
  <c r="BA2"/>
  <c r="I34"/>
  <c r="H34"/>
  <c r="G34"/>
  <c r="F34"/>
  <c r="E34"/>
  <c r="D34"/>
  <c r="C34"/>
  <c r="B34"/>
  <c r="A34"/>
  <c r="I33"/>
  <c r="H33"/>
  <c r="G33"/>
  <c r="F33"/>
  <c r="E33"/>
  <c r="D33"/>
  <c r="C33"/>
  <c r="B33"/>
  <c r="A33"/>
  <c r="I32"/>
  <c r="H32"/>
  <c r="G32"/>
  <c r="F32"/>
  <c r="E32"/>
  <c r="D32"/>
  <c r="C32"/>
  <c r="B32"/>
  <c r="A32"/>
  <c r="I112"/>
  <c r="H112"/>
  <c r="G112"/>
  <c r="F112"/>
  <c r="E112"/>
  <c r="D112"/>
  <c r="C112"/>
  <c r="B112"/>
  <c r="A112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F100"/>
  <c r="AE100"/>
  <c r="AD100"/>
  <c r="AC100"/>
  <c r="AB100"/>
  <c r="AA100"/>
  <c r="Z100"/>
  <c r="Y100"/>
  <c r="X100"/>
  <c r="W100"/>
  <c r="V100"/>
  <c r="U100"/>
  <c r="T100"/>
  <c r="I100"/>
  <c r="H100"/>
  <c r="G100"/>
  <c r="F100"/>
  <c r="E100"/>
  <c r="D100"/>
  <c r="C100"/>
  <c r="B100"/>
  <c r="A100"/>
  <c r="BX6" i="2"/>
  <c r="BX184"/>
  <c r="BX49"/>
  <c r="BX48"/>
  <c r="BX47"/>
  <c r="BX46"/>
  <c r="BX165"/>
  <c r="BX45"/>
  <c r="BX44"/>
  <c r="BX164"/>
  <c r="BX43"/>
  <c r="BX188"/>
  <c r="BX26"/>
  <c r="BX25"/>
  <c r="BX182"/>
  <c r="BX24"/>
  <c r="BX171"/>
  <c r="BX23"/>
  <c r="BX22"/>
  <c r="BX21"/>
  <c r="BX181"/>
  <c r="BX187"/>
  <c r="BX186"/>
  <c r="BX185"/>
  <c r="BX170"/>
  <c r="BX19"/>
  <c r="BX18"/>
  <c r="BX183"/>
  <c r="BX16"/>
  <c r="BX15"/>
  <c r="BX14"/>
  <c r="BX13"/>
  <c r="BX12"/>
  <c r="BX11"/>
  <c r="BX172"/>
  <c r="BX9"/>
  <c r="BX8"/>
  <c r="BX7"/>
  <c r="BX5"/>
  <c r="BX4"/>
  <c r="BX3"/>
  <c r="BX2"/>
  <c r="BW163"/>
  <c r="BV163"/>
  <c r="BU163"/>
  <c r="BT163"/>
  <c r="BS163"/>
  <c r="BR163"/>
  <c r="BQ163"/>
  <c r="BP163"/>
  <c r="BO163"/>
  <c r="BN163"/>
  <c r="BM163"/>
  <c r="BL163"/>
  <c r="N163"/>
  <c r="M163"/>
  <c r="L163"/>
  <c r="K163"/>
  <c r="J163"/>
  <c r="I163"/>
  <c r="H163"/>
  <c r="G163"/>
  <c r="F163"/>
  <c r="E163"/>
  <c r="D163"/>
  <c r="C163"/>
  <c r="B163"/>
  <c r="A163"/>
  <c r="BW162"/>
  <c r="BV162"/>
  <c r="BU162"/>
  <c r="BT162"/>
  <c r="BS162"/>
  <c r="BR162"/>
  <c r="BQ162"/>
  <c r="BP162"/>
  <c r="BO162"/>
  <c r="BN162"/>
  <c r="BM162"/>
  <c r="BL162"/>
  <c r="N162"/>
  <c r="M162"/>
  <c r="L162"/>
  <c r="K162"/>
  <c r="J162"/>
  <c r="I162"/>
  <c r="H162"/>
  <c r="G162"/>
  <c r="F162"/>
  <c r="E162"/>
  <c r="D162"/>
  <c r="C162"/>
  <c r="B162"/>
  <c r="A162"/>
  <c r="BW161"/>
  <c r="BV161"/>
  <c r="BU161"/>
  <c r="BT161"/>
  <c r="BS161"/>
  <c r="BR161"/>
  <c r="BQ161"/>
  <c r="BP161"/>
  <c r="BO161"/>
  <c r="BN161"/>
  <c r="BM161"/>
  <c r="BL161"/>
  <c r="N161"/>
  <c r="M161"/>
  <c r="L161"/>
  <c r="K161"/>
  <c r="J161"/>
  <c r="I161"/>
  <c r="H161"/>
  <c r="G161"/>
  <c r="F161"/>
  <c r="E161"/>
  <c r="D161"/>
  <c r="C161"/>
  <c r="B161"/>
  <c r="A161"/>
  <c r="AZ27" i="4"/>
  <c r="AZ111"/>
  <c r="AZ31"/>
  <c r="AZ101"/>
  <c r="AZ114"/>
  <c r="AZ30"/>
  <c r="AZ29"/>
  <c r="AZ26"/>
  <c r="AZ25"/>
  <c r="AZ24"/>
  <c r="AZ23"/>
  <c r="AZ22"/>
  <c r="AZ21"/>
  <c r="AZ102"/>
  <c r="AZ119"/>
  <c r="AZ118"/>
  <c r="AZ20"/>
  <c r="AZ19"/>
  <c r="AZ18"/>
  <c r="AZ17"/>
  <c r="AZ10"/>
  <c r="AZ16"/>
  <c r="AZ15"/>
  <c r="AZ14"/>
  <c r="AZ13"/>
  <c r="AZ116"/>
  <c r="AZ115"/>
  <c r="AZ11"/>
  <c r="AZ9"/>
  <c r="AZ8"/>
  <c r="AZ7"/>
  <c r="AZ6"/>
  <c r="AZ4"/>
  <c r="AZ3"/>
  <c r="AZ2"/>
  <c r="BW184" i="2"/>
  <c r="BW49"/>
  <c r="BW48"/>
  <c r="BW47"/>
  <c r="BW46"/>
  <c r="BW165"/>
  <c r="BW45"/>
  <c r="BW44"/>
  <c r="BW164"/>
  <c r="BW43"/>
  <c r="BW188"/>
  <c r="BW26"/>
  <c r="BW25"/>
  <c r="BW182"/>
  <c r="BW24"/>
  <c r="BW171"/>
  <c r="BW22"/>
  <c r="BW21"/>
  <c r="BW181"/>
  <c r="BW187"/>
  <c r="BW186"/>
  <c r="BW185"/>
  <c r="BW170"/>
  <c r="BW19"/>
  <c r="BW18"/>
  <c r="BW183"/>
  <c r="BW16"/>
  <c r="BW15"/>
  <c r="BW14"/>
  <c r="BW13"/>
  <c r="BW11"/>
  <c r="BW172"/>
  <c r="BW9"/>
  <c r="BW8"/>
  <c r="BW7"/>
  <c r="BW6"/>
  <c r="BW5"/>
  <c r="BW4"/>
  <c r="BW3"/>
  <c r="BW2"/>
  <c r="AY27" i="4"/>
  <c r="AY111"/>
  <c r="I111"/>
  <c r="H111"/>
  <c r="G111"/>
  <c r="F111"/>
  <c r="E111"/>
  <c r="D111"/>
  <c r="C111"/>
  <c r="B111"/>
  <c r="A111"/>
  <c r="AY31"/>
  <c r="I31"/>
  <c r="H31"/>
  <c r="G31"/>
  <c r="F31"/>
  <c r="E31"/>
  <c r="D31"/>
  <c r="C31"/>
  <c r="B31"/>
  <c r="A31"/>
  <c r="AY101"/>
  <c r="AY114"/>
  <c r="AY30"/>
  <c r="AY29"/>
  <c r="AY26"/>
  <c r="AY25"/>
  <c r="AY24"/>
  <c r="AY23"/>
  <c r="AY22"/>
  <c r="AY21"/>
  <c r="AY102"/>
  <c r="AY119"/>
  <c r="AY118"/>
  <c r="AY20"/>
  <c r="AY19"/>
  <c r="AY18"/>
  <c r="AY17"/>
  <c r="AY10"/>
  <c r="AY16"/>
  <c r="AY15"/>
  <c r="AY14"/>
  <c r="AY13"/>
  <c r="AY116"/>
  <c r="AY115"/>
  <c r="AY11"/>
  <c r="AY9"/>
  <c r="AY8"/>
  <c r="AY7"/>
  <c r="AY6"/>
  <c r="AY4"/>
  <c r="AY3"/>
  <c r="AY2"/>
  <c r="BV184" i="2"/>
  <c r="BV49"/>
  <c r="BV48"/>
  <c r="BV47"/>
  <c r="BV46"/>
  <c r="BV165"/>
  <c r="BV45"/>
  <c r="BV44"/>
  <c r="BV164"/>
  <c r="BV43"/>
  <c r="BV188"/>
  <c r="BV26"/>
  <c r="BV25"/>
  <c r="BV182"/>
  <c r="BV24"/>
  <c r="BV171"/>
  <c r="BV22"/>
  <c r="BV21"/>
  <c r="BV181"/>
  <c r="BV187"/>
  <c r="BV186"/>
  <c r="BV185"/>
  <c r="BV170"/>
  <c r="BV19"/>
  <c r="BV18"/>
  <c r="BV183"/>
  <c r="BV16"/>
  <c r="BV15"/>
  <c r="BV14"/>
  <c r="BV13"/>
  <c r="BV11"/>
  <c r="BV172"/>
  <c r="BV9"/>
  <c r="BV8"/>
  <c r="BV7"/>
  <c r="BV6"/>
  <c r="BV5"/>
  <c r="BV4"/>
  <c r="BV3"/>
  <c r="BV2"/>
  <c r="N26"/>
  <c r="M26"/>
  <c r="L26"/>
  <c r="K26"/>
  <c r="J26"/>
  <c r="I26"/>
  <c r="H26"/>
  <c r="G26"/>
  <c r="F26"/>
  <c r="E26"/>
  <c r="D26"/>
  <c r="C26"/>
  <c r="B26"/>
  <c r="A26"/>
  <c r="N25"/>
  <c r="M25"/>
  <c r="L25"/>
  <c r="K25"/>
  <c r="J25"/>
  <c r="I25"/>
  <c r="H25"/>
  <c r="G25"/>
  <c r="F25"/>
  <c r="E25"/>
  <c r="D25"/>
  <c r="C25"/>
  <c r="B25"/>
  <c r="A25"/>
  <c r="AX27" i="4"/>
  <c r="AX101"/>
  <c r="I101"/>
  <c r="H101"/>
  <c r="G101"/>
  <c r="F101"/>
  <c r="E101"/>
  <c r="D101"/>
  <c r="C101"/>
  <c r="B101"/>
  <c r="A101"/>
  <c r="I126"/>
  <c r="H126"/>
  <c r="G126"/>
  <c r="F126"/>
  <c r="E126"/>
  <c r="D126"/>
  <c r="C126"/>
  <c r="B126"/>
  <c r="A126"/>
  <c r="AX114"/>
  <c r="I114"/>
  <c r="H114"/>
  <c r="G114"/>
  <c r="F114"/>
  <c r="E114"/>
  <c r="D114"/>
  <c r="C114"/>
  <c r="B114"/>
  <c r="A114"/>
  <c r="AX30"/>
  <c r="I30"/>
  <c r="H30"/>
  <c r="E30"/>
  <c r="D30"/>
  <c r="C30"/>
  <c r="B30"/>
  <c r="A30"/>
  <c r="AX29"/>
  <c r="AX26"/>
  <c r="AX25"/>
  <c r="AX24"/>
  <c r="AX23"/>
  <c r="AX22"/>
  <c r="AX21"/>
  <c r="AX102"/>
  <c r="AX119"/>
  <c r="AX118"/>
  <c r="AX20"/>
  <c r="AX19"/>
  <c r="AX18"/>
  <c r="AX17"/>
  <c r="AX10"/>
  <c r="AX16"/>
  <c r="AX15"/>
  <c r="AX14"/>
  <c r="AX13"/>
  <c r="AX116"/>
  <c r="AX115"/>
  <c r="AX11"/>
  <c r="AX9"/>
  <c r="AX8"/>
  <c r="AX7"/>
  <c r="AX6"/>
  <c r="AX4"/>
  <c r="AX3"/>
  <c r="AX2"/>
  <c r="BU184" i="2"/>
  <c r="BU5"/>
  <c r="BU49"/>
  <c r="BU48"/>
  <c r="BU47"/>
  <c r="BU46"/>
  <c r="BU165"/>
  <c r="BU45"/>
  <c r="BU44"/>
  <c r="BU164"/>
  <c r="BU43"/>
  <c r="BU188"/>
  <c r="BU182"/>
  <c r="BU24"/>
  <c r="BU171"/>
  <c r="BU22"/>
  <c r="BU21"/>
  <c r="BU181"/>
  <c r="BU187"/>
  <c r="BU186"/>
  <c r="BU185"/>
  <c r="BU170"/>
  <c r="BU19"/>
  <c r="BU18"/>
  <c r="BU183"/>
  <c r="BU16"/>
  <c r="BU15"/>
  <c r="BU14"/>
  <c r="BU13"/>
  <c r="BU11"/>
  <c r="BU172"/>
  <c r="BU9"/>
  <c r="BU8"/>
  <c r="BU7"/>
  <c r="BU6"/>
  <c r="BU4"/>
  <c r="BU2"/>
  <c r="BT158"/>
  <c r="BS158"/>
  <c r="BR158"/>
  <c r="BQ158"/>
  <c r="BP158"/>
  <c r="BO158"/>
  <c r="BN158"/>
  <c r="BM158"/>
  <c r="BL158"/>
  <c r="BK158"/>
  <c r="BJ158"/>
  <c r="N158"/>
  <c r="M158"/>
  <c r="L158"/>
  <c r="K158"/>
  <c r="J158"/>
  <c r="I158"/>
  <c r="H158"/>
  <c r="G158"/>
  <c r="F158"/>
  <c r="E158"/>
  <c r="D158"/>
  <c r="C158"/>
  <c r="B158"/>
  <c r="A158"/>
  <c r="AW27" i="4"/>
  <c r="AW29"/>
  <c r="AW26"/>
  <c r="AW25"/>
  <c r="AW24"/>
  <c r="AW23"/>
  <c r="AW22"/>
  <c r="AW21"/>
  <c r="AW102"/>
  <c r="AW119"/>
  <c r="AW118"/>
  <c r="AW20"/>
  <c r="AW19"/>
  <c r="AW18"/>
  <c r="AW17"/>
  <c r="AW10"/>
  <c r="AW16"/>
  <c r="AW15"/>
  <c r="AW14"/>
  <c r="AW13"/>
  <c r="AW116"/>
  <c r="AW115"/>
  <c r="AW11"/>
  <c r="AW9"/>
  <c r="AW8"/>
  <c r="AW7"/>
  <c r="AW6"/>
  <c r="AW4"/>
  <c r="AW3"/>
  <c r="AW99"/>
  <c r="AW98"/>
  <c r="AW2"/>
  <c r="N5" i="2"/>
  <c r="M5"/>
  <c r="L5"/>
  <c r="J5"/>
  <c r="I5"/>
  <c r="H5"/>
  <c r="G5"/>
  <c r="F5"/>
  <c r="E5"/>
  <c r="D5"/>
  <c r="C5"/>
  <c r="B5"/>
  <c r="A5"/>
  <c r="BT184"/>
  <c r="BT49"/>
  <c r="BT48"/>
  <c r="BT47"/>
  <c r="BT46"/>
  <c r="BT165"/>
  <c r="BT45"/>
  <c r="BT44"/>
  <c r="BT164"/>
  <c r="BT43"/>
  <c r="BT188"/>
  <c r="BT182"/>
  <c r="BT160"/>
  <c r="BT24"/>
  <c r="BT171"/>
  <c r="BT22"/>
  <c r="BT21"/>
  <c r="BT181"/>
  <c r="BT187"/>
  <c r="BT186"/>
  <c r="BT185"/>
  <c r="BT170"/>
  <c r="BT19"/>
  <c r="BT18"/>
  <c r="BT183"/>
  <c r="BT16"/>
  <c r="BT15"/>
  <c r="BT14"/>
  <c r="BT13"/>
  <c r="BT11"/>
  <c r="BT172"/>
  <c r="BT9"/>
  <c r="BT8"/>
  <c r="BT7"/>
  <c r="BT6"/>
  <c r="BT4"/>
  <c r="BT159"/>
  <c r="BT2"/>
  <c r="AV27" i="4"/>
  <c r="AV8"/>
  <c r="AV29"/>
  <c r="AV26"/>
  <c r="AV25"/>
  <c r="AV24"/>
  <c r="AV23"/>
  <c r="AV22"/>
  <c r="AV21"/>
  <c r="AV102"/>
  <c r="AV119"/>
  <c r="AV118"/>
  <c r="AV20"/>
  <c r="AV19"/>
  <c r="AV18"/>
  <c r="AV17"/>
  <c r="AV10"/>
  <c r="AV16"/>
  <c r="AV15"/>
  <c r="AV14"/>
  <c r="AV13"/>
  <c r="AV116"/>
  <c r="AV115"/>
  <c r="AV11"/>
  <c r="AV9"/>
  <c r="AV7"/>
  <c r="AV6"/>
  <c r="AV4"/>
  <c r="AV3"/>
  <c r="AV99"/>
  <c r="AV98"/>
  <c r="AV2"/>
  <c r="BS184" i="2"/>
  <c r="BS49"/>
  <c r="BS48"/>
  <c r="BS47"/>
  <c r="BS46"/>
  <c r="BS165"/>
  <c r="BS45"/>
  <c r="BS44"/>
  <c r="BS164"/>
  <c r="BS43"/>
  <c r="BS188"/>
  <c r="BS157"/>
  <c r="BS182"/>
  <c r="BS160"/>
  <c r="BS24"/>
  <c r="BS171"/>
  <c r="BS22"/>
  <c r="BS21"/>
  <c r="BS181"/>
  <c r="BS187"/>
  <c r="BS186"/>
  <c r="BS185"/>
  <c r="BS170"/>
  <c r="BS19"/>
  <c r="BS18"/>
  <c r="BS183"/>
  <c r="BS16"/>
  <c r="BS15"/>
  <c r="BS14"/>
  <c r="BS13"/>
  <c r="BS11"/>
  <c r="BS172"/>
  <c r="BS9"/>
  <c r="BS8"/>
  <c r="BS7"/>
  <c r="BS6"/>
  <c r="BS4"/>
  <c r="BS159"/>
  <c r="BS2"/>
  <c r="AU27" i="4"/>
  <c r="AU29"/>
  <c r="AU26"/>
  <c r="AU25"/>
  <c r="AU24"/>
  <c r="AU23"/>
  <c r="AU22"/>
  <c r="AU21"/>
  <c r="AU102"/>
  <c r="AU119"/>
  <c r="AU118"/>
  <c r="AU20"/>
  <c r="AU19"/>
  <c r="AU18"/>
  <c r="AU17"/>
  <c r="AU10"/>
  <c r="AU16"/>
  <c r="AU15"/>
  <c r="AU14"/>
  <c r="AU13"/>
  <c r="AU116"/>
  <c r="AU115"/>
  <c r="AU11"/>
  <c r="AU9"/>
  <c r="AU8"/>
  <c r="AU7"/>
  <c r="AU6"/>
  <c r="AU4"/>
  <c r="AU3"/>
  <c r="AU99"/>
  <c r="AU98"/>
  <c r="AU2"/>
  <c r="BR14" i="2"/>
  <c r="BR184"/>
  <c r="BR49"/>
  <c r="BR48"/>
  <c r="BR47"/>
  <c r="BR46"/>
  <c r="BR165"/>
  <c r="BR45"/>
  <c r="BR44"/>
  <c r="BR164"/>
  <c r="BR43"/>
  <c r="BR188"/>
  <c r="BR157"/>
  <c r="BR182"/>
  <c r="BR160"/>
  <c r="BR24"/>
  <c r="BR171"/>
  <c r="BR22"/>
  <c r="BR21"/>
  <c r="BR181"/>
  <c r="BR187"/>
  <c r="BR186"/>
  <c r="BR185"/>
  <c r="BR170"/>
  <c r="BR19"/>
  <c r="BR18"/>
  <c r="BR183"/>
  <c r="BR156"/>
  <c r="BR16"/>
  <c r="BR15"/>
  <c r="BR13"/>
  <c r="BR11"/>
  <c r="BR172"/>
  <c r="BR9"/>
  <c r="BR8"/>
  <c r="BR7"/>
  <c r="BR6"/>
  <c r="BR4"/>
  <c r="BR159"/>
  <c r="BR2"/>
  <c r="AT27" i="4"/>
  <c r="AT29"/>
  <c r="AT26"/>
  <c r="AT25"/>
  <c r="AT24"/>
  <c r="AT23"/>
  <c r="AT22"/>
  <c r="AT21"/>
  <c r="AT102"/>
  <c r="AT119"/>
  <c r="AT118"/>
  <c r="AT20"/>
  <c r="AT19"/>
  <c r="AT18"/>
  <c r="AT17"/>
  <c r="AT10"/>
  <c r="AT16"/>
  <c r="AT15"/>
  <c r="AT14"/>
  <c r="AT13"/>
  <c r="AT116"/>
  <c r="AT115"/>
  <c r="AT11"/>
  <c r="AT9"/>
  <c r="AT8"/>
  <c r="AT7"/>
  <c r="AT6"/>
  <c r="AT4"/>
  <c r="AT3"/>
  <c r="AT99"/>
  <c r="AT98"/>
  <c r="AT2"/>
  <c r="BQ155" i="2"/>
  <c r="BQ14"/>
  <c r="BQ184"/>
  <c r="BQ49"/>
  <c r="BQ48"/>
  <c r="BQ47"/>
  <c r="BQ46"/>
  <c r="BQ165"/>
  <c r="BQ45"/>
  <c r="BQ44"/>
  <c r="BQ164"/>
  <c r="BQ43"/>
  <c r="BQ188"/>
  <c r="BQ157"/>
  <c r="BQ182"/>
  <c r="BQ160"/>
  <c r="BQ24"/>
  <c r="BQ171"/>
  <c r="BQ22"/>
  <c r="BQ21"/>
  <c r="BQ181"/>
  <c r="BQ187"/>
  <c r="BQ186"/>
  <c r="BQ185"/>
  <c r="BQ170"/>
  <c r="BQ19"/>
  <c r="BQ18"/>
  <c r="BQ183"/>
  <c r="BQ156"/>
  <c r="BQ16"/>
  <c r="BQ15"/>
  <c r="BQ13"/>
  <c r="BQ11"/>
  <c r="BQ172"/>
  <c r="BQ9"/>
  <c r="BQ8"/>
  <c r="BQ7"/>
  <c r="BQ6"/>
  <c r="BQ4"/>
  <c r="BQ159"/>
  <c r="BQ2"/>
  <c r="AR22" i="4"/>
  <c r="AS22"/>
  <c r="AS27"/>
  <c r="AS29"/>
  <c r="AS26"/>
  <c r="AS25"/>
  <c r="AS24"/>
  <c r="AS23"/>
  <c r="AS21"/>
  <c r="AS102"/>
  <c r="AS119"/>
  <c r="AS118"/>
  <c r="AS20"/>
  <c r="AS19"/>
  <c r="AS18"/>
  <c r="AS17"/>
  <c r="AS10"/>
  <c r="AS16"/>
  <c r="AS15"/>
  <c r="AS14"/>
  <c r="AS13"/>
  <c r="AS116"/>
  <c r="AS115"/>
  <c r="AS11"/>
  <c r="AS9"/>
  <c r="AS8"/>
  <c r="AS7"/>
  <c r="AS6"/>
  <c r="AS4"/>
  <c r="AS3"/>
  <c r="AS99"/>
  <c r="AS98"/>
  <c r="AS2"/>
  <c r="C29"/>
  <c r="I29"/>
  <c r="H29"/>
  <c r="E29"/>
  <c r="D29"/>
  <c r="B29"/>
  <c r="A29"/>
  <c r="BP184" i="2"/>
  <c r="BP49"/>
  <c r="BP48"/>
  <c r="BP47"/>
  <c r="BP46"/>
  <c r="BP165"/>
  <c r="BP45"/>
  <c r="BP44"/>
  <c r="BP164"/>
  <c r="BP43"/>
  <c r="BP188"/>
  <c r="BP157"/>
  <c r="BP182"/>
  <c r="BP160"/>
  <c r="BP24"/>
  <c r="BP171"/>
  <c r="BP154"/>
  <c r="BP22"/>
  <c r="BP21"/>
  <c r="BP181"/>
  <c r="BP187"/>
  <c r="BP186"/>
  <c r="BP185"/>
  <c r="BP170"/>
  <c r="BP19"/>
  <c r="BP18"/>
  <c r="BP183"/>
  <c r="BP156"/>
  <c r="BP16"/>
  <c r="BP153"/>
  <c r="BP15"/>
  <c r="BP14"/>
  <c r="BP13"/>
  <c r="BP11"/>
  <c r="BP172"/>
  <c r="BP9"/>
  <c r="BP152"/>
  <c r="BP8"/>
  <c r="BP7"/>
  <c r="BP6"/>
  <c r="BP4"/>
  <c r="BP159"/>
  <c r="BP2"/>
  <c r="N155"/>
  <c r="L155"/>
  <c r="K155"/>
  <c r="J155"/>
  <c r="I155"/>
  <c r="H155"/>
  <c r="G155"/>
  <c r="F155"/>
  <c r="E155"/>
  <c r="D155"/>
  <c r="C155"/>
  <c r="B155"/>
  <c r="A155"/>
  <c r="N176"/>
  <c r="L176"/>
  <c r="I176"/>
  <c r="H176"/>
  <c r="G176"/>
  <c r="F176"/>
  <c r="D176"/>
  <c r="A176"/>
  <c r="AR25" i="4"/>
  <c r="AR19"/>
  <c r="AR18"/>
  <c r="AR17"/>
  <c r="AR27"/>
  <c r="AR8"/>
  <c r="AR26"/>
  <c r="AR24"/>
  <c r="AR23"/>
  <c r="AR21"/>
  <c r="AR102"/>
  <c r="AR119"/>
  <c r="AR118"/>
  <c r="AR20"/>
  <c r="AR10"/>
  <c r="AR16"/>
  <c r="AR15"/>
  <c r="AR14"/>
  <c r="AR13"/>
  <c r="AR116"/>
  <c r="AR115"/>
  <c r="AR11"/>
  <c r="AR9"/>
  <c r="AR7"/>
  <c r="AR6"/>
  <c r="AR4"/>
  <c r="AR3"/>
  <c r="AR99"/>
  <c r="AR98"/>
  <c r="AR2"/>
  <c r="BO182" i="2"/>
  <c r="BO157"/>
  <c r="N157"/>
  <c r="M157"/>
  <c r="L157"/>
  <c r="K157"/>
  <c r="J157"/>
  <c r="I157"/>
  <c r="H157"/>
  <c r="G157"/>
  <c r="F157"/>
  <c r="E157"/>
  <c r="D157"/>
  <c r="C157"/>
  <c r="B157"/>
  <c r="A157"/>
  <c r="N182"/>
  <c r="M182"/>
  <c r="L182"/>
  <c r="K182"/>
  <c r="J182"/>
  <c r="I182"/>
  <c r="H182"/>
  <c r="G182"/>
  <c r="F182"/>
  <c r="E182"/>
  <c r="D182"/>
  <c r="C182"/>
  <c r="B182"/>
  <c r="A182"/>
  <c r="BO184"/>
  <c r="BO49"/>
  <c r="BO48"/>
  <c r="BO47"/>
  <c r="BO46"/>
  <c r="BO165"/>
  <c r="BO45"/>
  <c r="BO44"/>
  <c r="BO164"/>
  <c r="BO43"/>
  <c r="BO188"/>
  <c r="BO160"/>
  <c r="BO24"/>
  <c r="BO171"/>
  <c r="BO154"/>
  <c r="BO22"/>
  <c r="BO21"/>
  <c r="BO181"/>
  <c r="BO187"/>
  <c r="BO186"/>
  <c r="BO185"/>
  <c r="BO170"/>
  <c r="BO19"/>
  <c r="BO18"/>
  <c r="BO183"/>
  <c r="BO156"/>
  <c r="BO16"/>
  <c r="BO153"/>
  <c r="BO15"/>
  <c r="BO14"/>
  <c r="BO13"/>
  <c r="BO11"/>
  <c r="BO172"/>
  <c r="BO9"/>
  <c r="BO152"/>
  <c r="BO8"/>
  <c r="BO7"/>
  <c r="BO6"/>
  <c r="BO4"/>
  <c r="BO159"/>
  <c r="BO2"/>
  <c r="AQ27" i="4"/>
  <c r="AP27"/>
  <c r="AQ22"/>
  <c r="AQ25"/>
  <c r="AQ19"/>
  <c r="AQ18"/>
  <c r="AQ17"/>
  <c r="AQ26"/>
  <c r="AQ24"/>
  <c r="AQ23"/>
  <c r="AQ21"/>
  <c r="AQ102"/>
  <c r="AQ119"/>
  <c r="AQ118"/>
  <c r="AQ20"/>
  <c r="AQ10"/>
  <c r="AQ16"/>
  <c r="AQ15"/>
  <c r="AQ14"/>
  <c r="AQ13"/>
  <c r="AQ116"/>
  <c r="AQ115"/>
  <c r="AQ11"/>
  <c r="AQ9"/>
  <c r="AQ8"/>
  <c r="AQ7"/>
  <c r="AQ6"/>
  <c r="AQ4"/>
  <c r="AQ3"/>
  <c r="AQ99"/>
  <c r="AQ98"/>
  <c r="AQ2"/>
  <c r="BN46" i="2"/>
  <c r="BN184"/>
  <c r="BN49"/>
  <c r="BN48"/>
  <c r="BN47"/>
  <c r="BN165"/>
  <c r="BN45"/>
  <c r="BN44"/>
  <c r="BN164"/>
  <c r="BN43"/>
  <c r="BN188"/>
  <c r="BN160"/>
  <c r="BN24"/>
  <c r="BN171"/>
  <c r="BN151"/>
  <c r="BN154"/>
  <c r="BN22"/>
  <c r="BN21"/>
  <c r="BN181"/>
  <c r="BN187"/>
  <c r="BN186"/>
  <c r="BN185"/>
  <c r="BN170"/>
  <c r="BN19"/>
  <c r="BN18"/>
  <c r="BN183"/>
  <c r="BN156"/>
  <c r="BN16"/>
  <c r="BN153"/>
  <c r="BN15"/>
  <c r="BN14"/>
  <c r="BN13"/>
  <c r="BN11"/>
  <c r="BN172"/>
  <c r="BN9"/>
  <c r="BN152"/>
  <c r="BN8"/>
  <c r="BN7"/>
  <c r="BN6"/>
  <c r="BN4"/>
  <c r="BN159"/>
  <c r="BN2"/>
  <c r="AP98" i="4"/>
  <c r="AP2"/>
  <c r="I27"/>
  <c r="H27"/>
  <c r="E27"/>
  <c r="D27"/>
  <c r="B27"/>
  <c r="A27"/>
  <c r="AP19"/>
  <c r="AP18"/>
  <c r="AP17"/>
  <c r="AP26"/>
  <c r="AP24"/>
  <c r="AP23"/>
  <c r="AP21"/>
  <c r="AP102"/>
  <c r="AP119"/>
  <c r="AP118"/>
  <c r="AP20"/>
  <c r="AP10"/>
  <c r="AP16"/>
  <c r="AP15"/>
  <c r="AP14"/>
  <c r="AP13"/>
  <c r="AP116"/>
  <c r="AP115"/>
  <c r="AP11"/>
  <c r="AP9"/>
  <c r="AP8"/>
  <c r="AP7"/>
  <c r="AP6"/>
  <c r="AP4"/>
  <c r="AP3"/>
  <c r="AP99"/>
  <c r="BM184" i="2"/>
  <c r="BM49"/>
  <c r="BM48"/>
  <c r="BM47"/>
  <c r="BM165"/>
  <c r="BM45"/>
  <c r="BM44"/>
  <c r="BM164"/>
  <c r="BM43"/>
  <c r="BM188"/>
  <c r="BM160"/>
  <c r="BM24"/>
  <c r="BM171"/>
  <c r="BM151"/>
  <c r="BM154"/>
  <c r="BM22"/>
  <c r="BM21"/>
  <c r="BM181"/>
  <c r="BM187"/>
  <c r="BM46"/>
  <c r="BM186"/>
  <c r="BM185"/>
  <c r="BM170"/>
  <c r="BM19"/>
  <c r="BM18"/>
  <c r="BM183"/>
  <c r="BM156"/>
  <c r="BM16"/>
  <c r="BM153"/>
  <c r="BM15"/>
  <c r="BM14"/>
  <c r="BM13"/>
  <c r="BM11"/>
  <c r="BM172"/>
  <c r="BM9"/>
  <c r="BM152"/>
  <c r="BM8"/>
  <c r="BM7"/>
  <c r="BM6"/>
  <c r="BM4"/>
  <c r="BM159"/>
  <c r="BM2"/>
  <c r="AO116" i="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94"/>
  <c r="AO26"/>
  <c r="AO97"/>
  <c r="AO25"/>
  <c r="AO24"/>
  <c r="AO23"/>
  <c r="AO22"/>
  <c r="AO21"/>
  <c r="AO102"/>
  <c r="AO119"/>
  <c r="AO118"/>
  <c r="AO20"/>
  <c r="AO19"/>
  <c r="AO18"/>
  <c r="AO17"/>
  <c r="AO10"/>
  <c r="AO16"/>
  <c r="AO15"/>
  <c r="AO14"/>
  <c r="AO13"/>
  <c r="AO115"/>
  <c r="AO11"/>
  <c r="AO9"/>
  <c r="AO96"/>
  <c r="AO95"/>
  <c r="AO8"/>
  <c r="AO7"/>
  <c r="AO6"/>
  <c r="AO4"/>
  <c r="AO3"/>
  <c r="AO99"/>
  <c r="AO98"/>
  <c r="AO2"/>
  <c r="I26"/>
  <c r="H26"/>
  <c r="G26"/>
  <c r="F26"/>
  <c r="E26"/>
  <c r="D26"/>
  <c r="C26"/>
  <c r="B26"/>
  <c r="A26"/>
  <c r="E160" i="2"/>
  <c r="BL171"/>
  <c r="BL15"/>
  <c r="BK15"/>
  <c r="BL150"/>
  <c r="BL2"/>
  <c r="BL160"/>
  <c r="BL24"/>
  <c r="BL184"/>
  <c r="BL49"/>
  <c r="BL48"/>
  <c r="BL47"/>
  <c r="BL165"/>
  <c r="BL45"/>
  <c r="BL44"/>
  <c r="BL164"/>
  <c r="BL43"/>
  <c r="BL188"/>
  <c r="BL151"/>
  <c r="BL154"/>
  <c r="BL22"/>
  <c r="BL21"/>
  <c r="BL181"/>
  <c r="BL187"/>
  <c r="BL46"/>
  <c r="BL186"/>
  <c r="BL185"/>
  <c r="BL170"/>
  <c r="BL19"/>
  <c r="BL18"/>
  <c r="BL183"/>
  <c r="BL156"/>
  <c r="BL16"/>
  <c r="BL153"/>
  <c r="BL14"/>
  <c r="BL13"/>
  <c r="BL11"/>
  <c r="BL172"/>
  <c r="BL9"/>
  <c r="BL152"/>
  <c r="BL8"/>
  <c r="BL7"/>
  <c r="BL6"/>
  <c r="BL4"/>
  <c r="BL159"/>
  <c r="I97" i="4"/>
  <c r="H97"/>
  <c r="G97"/>
  <c r="F97"/>
  <c r="E97"/>
  <c r="D97"/>
  <c r="C97"/>
  <c r="B97"/>
  <c r="A97"/>
  <c r="I25"/>
  <c r="H25"/>
  <c r="G25"/>
  <c r="F25"/>
  <c r="E25"/>
  <c r="D25"/>
  <c r="C25"/>
  <c r="B25"/>
  <c r="A25"/>
  <c r="I24"/>
  <c r="H24"/>
  <c r="G24"/>
  <c r="F24"/>
  <c r="E24"/>
  <c r="D24"/>
  <c r="C24"/>
  <c r="B24"/>
  <c r="A24"/>
  <c r="I23"/>
  <c r="H23"/>
  <c r="G23"/>
  <c r="F23"/>
  <c r="E23"/>
  <c r="D23"/>
  <c r="C23"/>
  <c r="B23"/>
  <c r="A23"/>
  <c r="I22"/>
  <c r="H22"/>
  <c r="G22"/>
  <c r="F22"/>
  <c r="E22"/>
  <c r="D22"/>
  <c r="C22"/>
  <c r="B22"/>
  <c r="A22"/>
  <c r="I127"/>
  <c r="H127"/>
  <c r="G127"/>
  <c r="F127"/>
  <c r="E127"/>
  <c r="D127"/>
  <c r="C127"/>
  <c r="B127"/>
  <c r="A127"/>
  <c r="I21"/>
  <c r="H21"/>
  <c r="G21"/>
  <c r="F21"/>
  <c r="E21"/>
  <c r="D21"/>
  <c r="C21"/>
  <c r="B21"/>
  <c r="A21"/>
  <c r="I102"/>
  <c r="H102"/>
  <c r="G102"/>
  <c r="F102"/>
  <c r="E102"/>
  <c r="D102"/>
  <c r="C102"/>
  <c r="B102"/>
  <c r="A102"/>
  <c r="I119"/>
  <c r="H119"/>
  <c r="G119"/>
  <c r="F119"/>
  <c r="E119"/>
  <c r="D119"/>
  <c r="C119"/>
  <c r="B119"/>
  <c r="A119"/>
  <c r="J144" i="2"/>
  <c r="K144"/>
  <c r="N171"/>
  <c r="L171"/>
  <c r="I171"/>
  <c r="H171"/>
  <c r="G171"/>
  <c r="F171"/>
  <c r="E171"/>
  <c r="D171"/>
  <c r="C171"/>
  <c r="B171"/>
  <c r="A171"/>
  <c r="AN118" i="4"/>
  <c r="AN20"/>
  <c r="AN19"/>
  <c r="AN18"/>
  <c r="AN17"/>
  <c r="AN10"/>
  <c r="AN16"/>
  <c r="AN15"/>
  <c r="AN14"/>
  <c r="AN13"/>
  <c r="AN115"/>
  <c r="AN11"/>
  <c r="AN9"/>
  <c r="AN96"/>
  <c r="AN95"/>
  <c r="AN8"/>
  <c r="AN7"/>
  <c r="AN6"/>
  <c r="AN4"/>
  <c r="AN3"/>
  <c r="AN99"/>
  <c r="AN98"/>
  <c r="AN2"/>
  <c r="I118"/>
  <c r="H118"/>
  <c r="G118"/>
  <c r="F118"/>
  <c r="E118"/>
  <c r="C118"/>
  <c r="B118"/>
  <c r="A118"/>
  <c r="BK24" i="2"/>
  <c r="BK184"/>
  <c r="BK49"/>
  <c r="BK48"/>
  <c r="BK47"/>
  <c r="BK165"/>
  <c r="BK45"/>
  <c r="BK44"/>
  <c r="BK149"/>
  <c r="BK164"/>
  <c r="BK43"/>
  <c r="BK148"/>
  <c r="BK147"/>
  <c r="BK188"/>
  <c r="BK146"/>
  <c r="BK145"/>
  <c r="BK144"/>
  <c r="BK151"/>
  <c r="BK154"/>
  <c r="BK22"/>
  <c r="BK21"/>
  <c r="BK181"/>
  <c r="BK187"/>
  <c r="BK46"/>
  <c r="BK186"/>
  <c r="BK185"/>
  <c r="BK170"/>
  <c r="BK19"/>
  <c r="BK18"/>
  <c r="BK183"/>
  <c r="BK156"/>
  <c r="BK16"/>
  <c r="BK153"/>
  <c r="BK14"/>
  <c r="BK13"/>
  <c r="BK11"/>
  <c r="BK172"/>
  <c r="BK9"/>
  <c r="BK152"/>
  <c r="BK8"/>
  <c r="BK7"/>
  <c r="BK6"/>
  <c r="BK4"/>
  <c r="BK159"/>
  <c r="BK150"/>
  <c r="BK2"/>
  <c r="N160"/>
  <c r="M160"/>
  <c r="L160"/>
  <c r="K160"/>
  <c r="J160"/>
  <c r="I160"/>
  <c r="H160"/>
  <c r="G160"/>
  <c r="F160"/>
  <c r="D160"/>
  <c r="C160"/>
  <c r="B160"/>
  <c r="A160"/>
  <c r="N24"/>
  <c r="M24"/>
  <c r="L24"/>
  <c r="K24"/>
  <c r="J24"/>
  <c r="H24"/>
  <c r="G24"/>
  <c r="F24"/>
  <c r="E24"/>
  <c r="D24"/>
  <c r="C24"/>
  <c r="B24"/>
  <c r="A24"/>
  <c r="BJ142"/>
  <c r="BI142"/>
  <c r="BH142"/>
  <c r="BG142"/>
  <c r="BF142"/>
  <c r="BE142"/>
  <c r="BD142"/>
  <c r="BC142"/>
  <c r="BB142"/>
  <c r="BA142"/>
  <c r="AZ142"/>
  <c r="AY142"/>
  <c r="N142"/>
  <c r="M142"/>
  <c r="L142"/>
  <c r="K142"/>
  <c r="J142"/>
  <c r="I142"/>
  <c r="H142"/>
  <c r="G142"/>
  <c r="F142"/>
  <c r="E142"/>
  <c r="D142"/>
  <c r="C142"/>
  <c r="B142"/>
  <c r="A142"/>
  <c r="AM96" i="4"/>
  <c r="AM95"/>
  <c r="AL96"/>
  <c r="AL95"/>
  <c r="AM20"/>
  <c r="AM19"/>
  <c r="AM18"/>
  <c r="AM17"/>
  <c r="AM10"/>
  <c r="AM16"/>
  <c r="AM15"/>
  <c r="AM14"/>
  <c r="AM13"/>
  <c r="AM115"/>
  <c r="AM11"/>
  <c r="AM9"/>
  <c r="AM8"/>
  <c r="AM7"/>
  <c r="AM6"/>
  <c r="AM4"/>
  <c r="AM3"/>
  <c r="AM99"/>
  <c r="AM98"/>
  <c r="AM2"/>
  <c r="BJ184" i="2"/>
  <c r="BJ49"/>
  <c r="BJ48"/>
  <c r="BJ47"/>
  <c r="BJ165"/>
  <c r="BJ45"/>
  <c r="BJ44"/>
  <c r="BJ149"/>
  <c r="BJ164"/>
  <c r="BJ43"/>
  <c r="BJ148"/>
  <c r="BJ147"/>
  <c r="BJ188"/>
  <c r="BJ146"/>
  <c r="BJ145"/>
  <c r="BJ144"/>
  <c r="BJ151"/>
  <c r="BJ154"/>
  <c r="BJ22"/>
  <c r="BJ21"/>
  <c r="BJ181"/>
  <c r="BJ187"/>
  <c r="BJ46"/>
  <c r="BJ186"/>
  <c r="BJ185"/>
  <c r="BJ170"/>
  <c r="BJ19"/>
  <c r="BJ18"/>
  <c r="BJ183"/>
  <c r="BJ143"/>
  <c r="BJ156"/>
  <c r="BJ16"/>
  <c r="BJ153"/>
  <c r="BJ15"/>
  <c r="BJ14"/>
  <c r="BJ13"/>
  <c r="BJ11"/>
  <c r="BJ172"/>
  <c r="BJ9"/>
  <c r="BJ152"/>
  <c r="BJ8"/>
  <c r="BJ7"/>
  <c r="BJ6"/>
  <c r="BJ4"/>
  <c r="BJ159"/>
  <c r="BJ150"/>
  <c r="N3"/>
  <c r="M3"/>
  <c r="L3"/>
  <c r="K3"/>
  <c r="J3"/>
  <c r="I3"/>
  <c r="H3"/>
  <c r="G3"/>
  <c r="F3"/>
  <c r="E3"/>
  <c r="D3"/>
  <c r="C3"/>
  <c r="B3"/>
  <c r="A3"/>
  <c r="BI144"/>
  <c r="BI151"/>
  <c r="BI21"/>
  <c r="BI184"/>
  <c r="BI49"/>
  <c r="BI48"/>
  <c r="BI47"/>
  <c r="BI165"/>
  <c r="BI45"/>
  <c r="BI44"/>
  <c r="BI149"/>
  <c r="BI164"/>
  <c r="BI43"/>
  <c r="BI42"/>
  <c r="BI148"/>
  <c r="BI147"/>
  <c r="BI188"/>
  <c r="BI146"/>
  <c r="BI145"/>
  <c r="BI141"/>
  <c r="BI154"/>
  <c r="BI22"/>
  <c r="BI181"/>
  <c r="BI187"/>
  <c r="BI46"/>
  <c r="BI186"/>
  <c r="BI185"/>
  <c r="BI170"/>
  <c r="BI19"/>
  <c r="BI18"/>
  <c r="BI183"/>
  <c r="BI143"/>
  <c r="BI156"/>
  <c r="BI16"/>
  <c r="BI153"/>
  <c r="BI15"/>
  <c r="BI14"/>
  <c r="BI13"/>
  <c r="BI11"/>
  <c r="BI172"/>
  <c r="BI9"/>
  <c r="BI152"/>
  <c r="BI8"/>
  <c r="BI7"/>
  <c r="BI6"/>
  <c r="BI4"/>
  <c r="BI159"/>
  <c r="BI150"/>
  <c r="AL20" i="4"/>
  <c r="I20"/>
  <c r="H20"/>
  <c r="G20"/>
  <c r="F20"/>
  <c r="E20"/>
  <c r="D20"/>
  <c r="C20"/>
  <c r="B20"/>
  <c r="A20"/>
  <c r="AL19"/>
  <c r="AL18"/>
  <c r="AL17"/>
  <c r="AL10"/>
  <c r="AL16"/>
  <c r="AL15"/>
  <c r="AL14"/>
  <c r="AL13"/>
  <c r="AL115"/>
  <c r="AL11"/>
  <c r="AL9"/>
  <c r="AL8"/>
  <c r="AL7"/>
  <c r="AL6"/>
  <c r="AL4"/>
  <c r="AL3"/>
  <c r="AL99"/>
  <c r="AL98"/>
  <c r="AL2"/>
  <c r="N151" i="2"/>
  <c r="M151"/>
  <c r="L151"/>
  <c r="K151"/>
  <c r="J151"/>
  <c r="I151"/>
  <c r="H151"/>
  <c r="G151"/>
  <c r="F151"/>
  <c r="E151"/>
  <c r="D151"/>
  <c r="C151"/>
  <c r="B151"/>
  <c r="A151"/>
  <c r="N23"/>
  <c r="M23"/>
  <c r="L23"/>
  <c r="K23"/>
  <c r="J23"/>
  <c r="I23"/>
  <c r="H23"/>
  <c r="G23"/>
  <c r="F23"/>
  <c r="E23"/>
  <c r="D23"/>
  <c r="C23"/>
  <c r="B23"/>
  <c r="A23"/>
  <c r="AK10" i="4"/>
  <c r="AK16"/>
  <c r="AK15"/>
  <c r="AK14"/>
  <c r="AK13"/>
  <c r="AK115"/>
  <c r="AK11"/>
  <c r="AK9"/>
  <c r="AK96"/>
  <c r="AK95"/>
  <c r="AK8"/>
  <c r="AK7"/>
  <c r="AK6"/>
  <c r="AK4"/>
  <c r="AK3"/>
  <c r="AK99"/>
  <c r="AK98"/>
  <c r="AK2"/>
  <c r="I19"/>
  <c r="H19"/>
  <c r="G19"/>
  <c r="F19"/>
  <c r="E19"/>
  <c r="D19"/>
  <c r="C19"/>
  <c r="B19"/>
  <c r="A19"/>
  <c r="I18"/>
  <c r="H18"/>
  <c r="G18"/>
  <c r="F18"/>
  <c r="E18"/>
  <c r="D18"/>
  <c r="C18"/>
  <c r="B18"/>
  <c r="A18"/>
  <c r="I17"/>
  <c r="H17"/>
  <c r="G17"/>
  <c r="F17"/>
  <c r="E17"/>
  <c r="D17"/>
  <c r="C17"/>
  <c r="B17"/>
  <c r="A17"/>
  <c r="E141" i="2"/>
  <c r="BH152"/>
  <c r="BH8"/>
  <c r="BH7"/>
  <c r="BH6"/>
  <c r="BH4"/>
  <c r="BH159"/>
  <c r="BH150"/>
  <c r="BH184"/>
  <c r="BH49"/>
  <c r="BH48"/>
  <c r="BH47"/>
  <c r="BH165"/>
  <c r="BH141"/>
  <c r="BH45"/>
  <c r="BH44"/>
  <c r="BH149"/>
  <c r="BH164"/>
  <c r="BH43"/>
  <c r="BH42"/>
  <c r="BH148"/>
  <c r="BH147"/>
  <c r="BH188"/>
  <c r="BH146"/>
  <c r="BH145"/>
  <c r="BH154"/>
  <c r="BH22"/>
  <c r="BH181"/>
  <c r="BH187"/>
  <c r="BH46"/>
  <c r="BH186"/>
  <c r="BH140"/>
  <c r="BH185"/>
  <c r="BH170"/>
  <c r="BH19"/>
  <c r="BH139"/>
  <c r="BH138"/>
  <c r="BH18"/>
  <c r="BH183"/>
  <c r="BH143"/>
  <c r="BH156"/>
  <c r="BH16"/>
  <c r="BH153"/>
  <c r="BH15"/>
  <c r="BH14"/>
  <c r="BH13"/>
  <c r="BH11"/>
  <c r="BH172"/>
  <c r="BH9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N144"/>
  <c r="M144"/>
  <c r="L144"/>
  <c r="I144"/>
  <c r="H144"/>
  <c r="G144"/>
  <c r="F144"/>
  <c r="E144"/>
  <c r="D144"/>
  <c r="C144"/>
  <c r="B144"/>
  <c r="A144"/>
  <c r="N154"/>
  <c r="M154"/>
  <c r="L154"/>
  <c r="K154"/>
  <c r="J154"/>
  <c r="I154"/>
  <c r="H154"/>
  <c r="G154"/>
  <c r="F154"/>
  <c r="E154"/>
  <c r="D154"/>
  <c r="C154"/>
  <c r="B154"/>
  <c r="A154"/>
  <c r="AJ16" i="4"/>
  <c r="AJ15"/>
  <c r="AJ14"/>
  <c r="AJ13"/>
  <c r="AJ115"/>
  <c r="AJ11"/>
  <c r="AJ10"/>
  <c r="AJ9"/>
  <c r="AJ96"/>
  <c r="AJ95"/>
  <c r="AJ8"/>
  <c r="AJ7"/>
  <c r="AJ6"/>
  <c r="AJ4"/>
  <c r="AJ3"/>
  <c r="AJ99"/>
  <c r="AJ98"/>
  <c r="AJ2"/>
  <c r="BG46" i="2"/>
  <c r="BG22"/>
  <c r="BG184"/>
  <c r="BG49"/>
  <c r="BG48"/>
  <c r="BG47"/>
  <c r="BG165"/>
  <c r="BG141"/>
  <c r="BG45"/>
  <c r="BG44"/>
  <c r="BG149"/>
  <c r="BG164"/>
  <c r="BG43"/>
  <c r="BG148"/>
  <c r="BG147"/>
  <c r="BG188"/>
  <c r="BG146"/>
  <c r="BG145"/>
  <c r="BG181"/>
  <c r="BG187"/>
  <c r="BG186"/>
  <c r="BG140"/>
  <c r="BG185"/>
  <c r="BG170"/>
  <c r="BG19"/>
  <c r="BG139"/>
  <c r="BG138"/>
  <c r="BG18"/>
  <c r="BG42"/>
  <c r="BG183"/>
  <c r="BG143"/>
  <c r="BG156"/>
  <c r="BG16"/>
  <c r="BG153"/>
  <c r="BG15"/>
  <c r="BG14"/>
  <c r="BG13"/>
  <c r="BG11"/>
  <c r="BG172"/>
  <c r="BG9"/>
  <c r="BG152"/>
  <c r="BG8"/>
  <c r="BG7"/>
  <c r="BG6"/>
  <c r="BG4"/>
  <c r="BG159"/>
  <c r="BG150"/>
  <c r="AI16" i="4"/>
  <c r="AI93"/>
  <c r="AI15"/>
  <c r="AI14"/>
  <c r="AI13"/>
  <c r="AI115"/>
  <c r="AI11"/>
  <c r="AI10"/>
  <c r="AI9"/>
  <c r="AI96"/>
  <c r="AI95"/>
  <c r="AI8"/>
  <c r="AI7"/>
  <c r="AI6"/>
  <c r="AI4"/>
  <c r="AI3"/>
  <c r="AI99"/>
  <c r="AI98"/>
  <c r="AI2"/>
  <c r="I16"/>
  <c r="H16"/>
  <c r="G16"/>
  <c r="F16"/>
  <c r="E16"/>
  <c r="D16"/>
  <c r="C16"/>
  <c r="B16"/>
  <c r="A16"/>
  <c r="BF46" i="2"/>
  <c r="BF184"/>
  <c r="BF49"/>
  <c r="BF48"/>
  <c r="BF47"/>
  <c r="BF165"/>
  <c r="BF141"/>
  <c r="BF45"/>
  <c r="BF44"/>
  <c r="BF149"/>
  <c r="BF164"/>
  <c r="BF43"/>
  <c r="BF148"/>
  <c r="BF147"/>
  <c r="BF188"/>
  <c r="BF146"/>
  <c r="BF145"/>
  <c r="BF181"/>
  <c r="BF187"/>
  <c r="BF186"/>
  <c r="BF140"/>
  <c r="BF185"/>
  <c r="BF170"/>
  <c r="BF19"/>
  <c r="BF139"/>
  <c r="BF138"/>
  <c r="BF18"/>
  <c r="BF42"/>
  <c r="BF183"/>
  <c r="BF143"/>
  <c r="BF156"/>
  <c r="BF16"/>
  <c r="BF153"/>
  <c r="BF15"/>
  <c r="BF14"/>
  <c r="BF13"/>
  <c r="BF11"/>
  <c r="BF172"/>
  <c r="BF9"/>
  <c r="BF152"/>
  <c r="BF8"/>
  <c r="BF7"/>
  <c r="BF6"/>
  <c r="BF4"/>
  <c r="BF159"/>
  <c r="BF150"/>
  <c r="AH99" i="4"/>
  <c r="AH93"/>
  <c r="AH15"/>
  <c r="AH14"/>
  <c r="AH13"/>
  <c r="AH115"/>
  <c r="AH11"/>
  <c r="AH10"/>
  <c r="AH9"/>
  <c r="AH96"/>
  <c r="AH95"/>
  <c r="AH8"/>
  <c r="AH7"/>
  <c r="AH6"/>
  <c r="AH4"/>
  <c r="AH3"/>
  <c r="AH98"/>
  <c r="AH2"/>
  <c r="BE181" i="2"/>
  <c r="BE184"/>
  <c r="BE49"/>
  <c r="BE48"/>
  <c r="BE47"/>
  <c r="BE46"/>
  <c r="BE165"/>
  <c r="BE141"/>
  <c r="BE45"/>
  <c r="BE44"/>
  <c r="BE149"/>
  <c r="BE164"/>
  <c r="BE43"/>
  <c r="BE148"/>
  <c r="BE147"/>
  <c r="BE188"/>
  <c r="BE146"/>
  <c r="BE145"/>
  <c r="BE187"/>
  <c r="BE186"/>
  <c r="BE140"/>
  <c r="BE185"/>
  <c r="BE170"/>
  <c r="BE19"/>
  <c r="BE139"/>
  <c r="BE138"/>
  <c r="BE18"/>
  <c r="BE42"/>
  <c r="BE183"/>
  <c r="BE143"/>
  <c r="BE156"/>
  <c r="BE16"/>
  <c r="BE153"/>
  <c r="BE15"/>
  <c r="BE14"/>
  <c r="BE13"/>
  <c r="BE11"/>
  <c r="BE172"/>
  <c r="BE9"/>
  <c r="BE152"/>
  <c r="BE8"/>
  <c r="BE7"/>
  <c r="BE6"/>
  <c r="BE4"/>
  <c r="BE159"/>
  <c r="BE150"/>
  <c r="N181"/>
  <c r="M181"/>
  <c r="L181"/>
  <c r="K181"/>
  <c r="J181"/>
  <c r="I181"/>
  <c r="H181"/>
  <c r="G181"/>
  <c r="F181"/>
  <c r="E181"/>
  <c r="D181"/>
  <c r="C181"/>
  <c r="B181"/>
  <c r="A181"/>
  <c r="BD184"/>
  <c r="BD49"/>
  <c r="BD48"/>
  <c r="BD47"/>
  <c r="BD46"/>
  <c r="BD165"/>
  <c r="BD141"/>
  <c r="BD45"/>
  <c r="BD44"/>
  <c r="BD149"/>
  <c r="BD164"/>
  <c r="BD43"/>
  <c r="BD148"/>
  <c r="BD147"/>
  <c r="BD188"/>
  <c r="BD146"/>
  <c r="BD145"/>
  <c r="BD187"/>
  <c r="BD186"/>
  <c r="BD140"/>
  <c r="BD185"/>
  <c r="BD170"/>
  <c r="BD19"/>
  <c r="BD139"/>
  <c r="BD138"/>
  <c r="BD18"/>
  <c r="BD42"/>
  <c r="BD183"/>
  <c r="BD143"/>
  <c r="BD156"/>
  <c r="BD16"/>
  <c r="BD153"/>
  <c r="BD15"/>
  <c r="BD14"/>
  <c r="BD13"/>
  <c r="BD11"/>
  <c r="BD172"/>
  <c r="BD9"/>
  <c r="BD152"/>
  <c r="BD8"/>
  <c r="BD7"/>
  <c r="BD6"/>
  <c r="BD4"/>
  <c r="BD159"/>
  <c r="BD150"/>
  <c r="AG93" i="4"/>
  <c r="AG15"/>
  <c r="AG14"/>
  <c r="AG13"/>
  <c r="AG115"/>
  <c r="AG11"/>
  <c r="AG10"/>
  <c r="AG9"/>
  <c r="AG96"/>
  <c r="AG95"/>
  <c r="AG8"/>
  <c r="AG7"/>
  <c r="AG6"/>
  <c r="AG4"/>
  <c r="AG3"/>
  <c r="AG98"/>
  <c r="AG2"/>
  <c r="I93"/>
  <c r="H93"/>
  <c r="G93"/>
  <c r="F93"/>
  <c r="E93"/>
  <c r="D93"/>
  <c r="C93"/>
  <c r="B93"/>
  <c r="A93"/>
  <c r="AE135" i="2"/>
  <c r="AD135"/>
  <c r="AC135"/>
  <c r="AB135"/>
  <c r="AA135"/>
  <c r="Z135"/>
  <c r="Y135"/>
  <c r="X135"/>
  <c r="W135"/>
  <c r="V135"/>
  <c r="U135"/>
  <c r="AV135"/>
  <c r="AU135"/>
  <c r="AT135"/>
  <c r="AS135"/>
  <c r="AR135"/>
  <c r="AQ135"/>
  <c r="AP135"/>
  <c r="AO135"/>
  <c r="AN135"/>
  <c r="AM135"/>
  <c r="AL135"/>
  <c r="AK135"/>
  <c r="AJ135"/>
  <c r="AI135"/>
  <c r="AH135"/>
  <c r="AG135"/>
  <c r="AF135"/>
  <c r="N135"/>
  <c r="M135"/>
  <c r="L135"/>
  <c r="K135"/>
  <c r="J135"/>
  <c r="I135"/>
  <c r="H135"/>
  <c r="G135"/>
  <c r="F135"/>
  <c r="E135"/>
  <c r="D135"/>
  <c r="C135"/>
  <c r="B135"/>
  <c r="A135"/>
  <c r="AF15" i="4"/>
  <c r="AF14"/>
  <c r="AF13"/>
  <c r="AF115"/>
  <c r="AF11"/>
  <c r="AF10"/>
  <c r="AF9"/>
  <c r="AF96"/>
  <c r="AF95"/>
  <c r="AF8"/>
  <c r="AF7"/>
  <c r="AF6"/>
  <c r="AF4"/>
  <c r="AF3"/>
  <c r="AF99"/>
  <c r="AF98"/>
  <c r="AF2"/>
  <c r="BC187" i="2"/>
  <c r="N187"/>
  <c r="M187"/>
  <c r="L187"/>
  <c r="K187"/>
  <c r="J187"/>
  <c r="I187"/>
  <c r="H187"/>
  <c r="G187"/>
  <c r="F187"/>
  <c r="E187"/>
  <c r="D187"/>
  <c r="C187"/>
  <c r="B187"/>
  <c r="A187"/>
  <c r="BC186"/>
  <c r="N186"/>
  <c r="M186"/>
  <c r="L186"/>
  <c r="K186"/>
  <c r="J186"/>
  <c r="I186"/>
  <c r="H186"/>
  <c r="G186"/>
  <c r="F186"/>
  <c r="E186"/>
  <c r="D186"/>
  <c r="C186"/>
  <c r="B186"/>
  <c r="A186"/>
  <c r="BC184"/>
  <c r="BC49"/>
  <c r="BC48"/>
  <c r="BC47"/>
  <c r="BC46"/>
  <c r="BC165"/>
  <c r="BC141"/>
  <c r="BC45"/>
  <c r="BC44"/>
  <c r="BC149"/>
  <c r="BC164"/>
  <c r="BC43"/>
  <c r="BC148"/>
  <c r="BC147"/>
  <c r="BC188"/>
  <c r="BC146"/>
  <c r="BC145"/>
  <c r="BC140"/>
  <c r="BC185"/>
  <c r="BC170"/>
  <c r="BC19"/>
  <c r="BC139"/>
  <c r="BC138"/>
  <c r="BC18"/>
  <c r="BC42"/>
  <c r="BC183"/>
  <c r="BC143"/>
  <c r="BC156"/>
  <c r="BC16"/>
  <c r="BC153"/>
  <c r="BC15"/>
  <c r="BC14"/>
  <c r="BC13"/>
  <c r="BC11"/>
  <c r="BC172"/>
  <c r="BC9"/>
  <c r="BC152"/>
  <c r="BC8"/>
  <c r="BC7"/>
  <c r="BC6"/>
  <c r="BC4"/>
  <c r="BC159"/>
  <c r="BC150"/>
  <c r="AE15" i="4"/>
  <c r="AE14"/>
  <c r="AE13"/>
  <c r="AE115"/>
  <c r="AE11"/>
  <c r="AE10"/>
  <c r="AE9"/>
  <c r="AE96"/>
  <c r="AE95"/>
  <c r="AE8"/>
  <c r="AE92"/>
  <c r="AE91"/>
  <c r="AE7"/>
  <c r="AE6"/>
  <c r="AE4"/>
  <c r="AE3"/>
  <c r="AE99"/>
  <c r="AE98"/>
  <c r="AE2"/>
  <c r="BB140" i="2"/>
  <c r="BB185"/>
  <c r="BB184"/>
  <c r="BB49"/>
  <c r="BB48"/>
  <c r="BB47"/>
  <c r="BB46"/>
  <c r="BB165"/>
  <c r="BB141"/>
  <c r="BB45"/>
  <c r="BB44"/>
  <c r="BB149"/>
  <c r="BB164"/>
  <c r="BB43"/>
  <c r="BB148"/>
  <c r="BB147"/>
  <c r="BB188"/>
  <c r="BB146"/>
  <c r="BB145"/>
  <c r="BB170"/>
  <c r="BB19"/>
  <c r="BB139"/>
  <c r="BB138"/>
  <c r="BB18"/>
  <c r="BB42"/>
  <c r="BB137"/>
  <c r="BB183"/>
  <c r="BB143"/>
  <c r="BB156"/>
  <c r="BB16"/>
  <c r="BB153"/>
  <c r="BB15"/>
  <c r="BB14"/>
  <c r="BB13"/>
  <c r="BB11"/>
  <c r="BB172"/>
  <c r="BB9"/>
  <c r="BB152"/>
  <c r="BB8"/>
  <c r="BB7"/>
  <c r="BB6"/>
  <c r="BB4"/>
  <c r="BB159"/>
  <c r="BB150"/>
  <c r="N140"/>
  <c r="M140"/>
  <c r="L140"/>
  <c r="K140"/>
  <c r="J140"/>
  <c r="I140"/>
  <c r="H140"/>
  <c r="G140"/>
  <c r="F140"/>
  <c r="E140"/>
  <c r="D140"/>
  <c r="C140"/>
  <c r="B140"/>
  <c r="A140"/>
  <c r="AD13" i="4"/>
  <c r="AD115"/>
  <c r="AD11"/>
  <c r="AD10"/>
  <c r="AD9"/>
  <c r="AD96"/>
  <c r="AD95"/>
  <c r="AD8"/>
  <c r="AD92"/>
  <c r="AD91"/>
  <c r="AD7"/>
  <c r="AD6"/>
  <c r="AD4"/>
  <c r="AD3"/>
  <c r="AD99"/>
  <c r="AD98"/>
  <c r="AD2"/>
  <c r="I15"/>
  <c r="H15"/>
  <c r="G15"/>
  <c r="F15"/>
  <c r="E15"/>
  <c r="D15"/>
  <c r="C15"/>
  <c r="B15"/>
  <c r="A15"/>
  <c r="I14"/>
  <c r="H14"/>
  <c r="G14"/>
  <c r="F14"/>
  <c r="E14"/>
  <c r="D14"/>
  <c r="C14"/>
  <c r="B14"/>
  <c r="A14"/>
  <c r="N185" i="2"/>
  <c r="M185"/>
  <c r="L185"/>
  <c r="K185"/>
  <c r="J185"/>
  <c r="I185"/>
  <c r="H185"/>
  <c r="G185"/>
  <c r="F185"/>
  <c r="E185"/>
  <c r="D185"/>
  <c r="C185"/>
  <c r="B185"/>
  <c r="A185"/>
  <c r="BA170"/>
  <c r="BA19"/>
  <c r="BA184"/>
  <c r="BA49"/>
  <c r="BA48"/>
  <c r="BA47"/>
  <c r="BA46"/>
  <c r="BA165"/>
  <c r="BA141"/>
  <c r="BA45"/>
  <c r="BA44"/>
  <c r="BA149"/>
  <c r="BA164"/>
  <c r="BA43"/>
  <c r="BA148"/>
  <c r="BA147"/>
  <c r="BA188"/>
  <c r="BA146"/>
  <c r="BA145"/>
  <c r="BA139"/>
  <c r="BA138"/>
  <c r="BA18"/>
  <c r="BA42"/>
  <c r="BA137"/>
  <c r="BA183"/>
  <c r="BA143"/>
  <c r="BA156"/>
  <c r="BA16"/>
  <c r="BA153"/>
  <c r="BA15"/>
  <c r="BA14"/>
  <c r="BA13"/>
  <c r="BA11"/>
  <c r="BA172"/>
  <c r="BA9"/>
  <c r="BA152"/>
  <c r="BA8"/>
  <c r="BA7"/>
  <c r="BA6"/>
  <c r="BA4"/>
  <c r="BA159"/>
  <c r="BA150"/>
  <c r="N170"/>
  <c r="M170"/>
  <c r="L170"/>
  <c r="K170"/>
  <c r="J170"/>
  <c r="I170"/>
  <c r="H170"/>
  <c r="G170"/>
  <c r="F170"/>
  <c r="E170"/>
  <c r="D170"/>
  <c r="C170"/>
  <c r="B170"/>
  <c r="A170"/>
  <c r="N19"/>
  <c r="M19"/>
  <c r="L19"/>
  <c r="K19"/>
  <c r="J19"/>
  <c r="I19"/>
  <c r="H19"/>
  <c r="G19"/>
  <c r="F19"/>
  <c r="E19"/>
  <c r="D19"/>
  <c r="C19"/>
  <c r="B19"/>
  <c r="A19"/>
  <c r="AC13" i="4"/>
  <c r="AC115"/>
  <c r="AC11"/>
  <c r="AC90"/>
  <c r="AC10"/>
  <c r="AC9"/>
  <c r="AC96"/>
  <c r="AC95"/>
  <c r="AC8"/>
  <c r="AC92"/>
  <c r="AC91"/>
  <c r="AC7"/>
  <c r="AC6"/>
  <c r="AC4"/>
  <c r="AC89"/>
  <c r="AC88"/>
  <c r="AC3"/>
  <c r="AC99"/>
  <c r="AC98"/>
  <c r="AC2"/>
  <c r="AZ184" i="2"/>
  <c r="AZ49"/>
  <c r="AZ48"/>
  <c r="AZ47"/>
  <c r="AZ46"/>
  <c r="AZ165"/>
  <c r="AZ141"/>
  <c r="AZ45"/>
  <c r="AZ44"/>
  <c r="AZ149"/>
  <c r="AZ164"/>
  <c r="AZ43"/>
  <c r="AZ148"/>
  <c r="AZ147"/>
  <c r="AZ188"/>
  <c r="AZ146"/>
  <c r="AZ145"/>
  <c r="AZ139"/>
  <c r="AZ138"/>
  <c r="AZ18"/>
  <c r="AZ42"/>
  <c r="AZ137"/>
  <c r="AZ183"/>
  <c r="AZ143"/>
  <c r="AZ156"/>
  <c r="AZ16"/>
  <c r="AZ153"/>
  <c r="AZ15"/>
  <c r="AZ14"/>
  <c r="AZ13"/>
  <c r="AZ11"/>
  <c r="AZ172"/>
  <c r="AZ9"/>
  <c r="AZ152"/>
  <c r="AZ8"/>
  <c r="AZ7"/>
  <c r="AZ6"/>
  <c r="AZ4"/>
  <c r="AZ159"/>
  <c r="AZ150"/>
  <c r="AB13" i="4"/>
  <c r="AB115"/>
  <c r="AB11"/>
  <c r="AB90"/>
  <c r="AB10"/>
  <c r="AB9"/>
  <c r="AB96"/>
  <c r="AB95"/>
  <c r="AB8"/>
  <c r="AB92"/>
  <c r="AB91"/>
  <c r="AB7"/>
  <c r="AB6"/>
  <c r="AB4"/>
  <c r="AB89"/>
  <c r="AB88"/>
  <c r="AB3"/>
  <c r="AB99"/>
  <c r="AB98"/>
  <c r="AB2"/>
  <c r="I22" i="2"/>
  <c r="AY184"/>
  <c r="AY49"/>
  <c r="AY48"/>
  <c r="AY47"/>
  <c r="AY46"/>
  <c r="AY165"/>
  <c r="AY141"/>
  <c r="AY45"/>
  <c r="AY44"/>
  <c r="AY149"/>
  <c r="AY164"/>
  <c r="AY43"/>
  <c r="AY148"/>
  <c r="AY147"/>
  <c r="AY188"/>
  <c r="AY146"/>
  <c r="AY145"/>
  <c r="AY139"/>
  <c r="AY138"/>
  <c r="AY18"/>
  <c r="AY42"/>
  <c r="AY137"/>
  <c r="AY183"/>
  <c r="AY143"/>
  <c r="AY156"/>
  <c r="AY16"/>
  <c r="AY153"/>
  <c r="AY15"/>
  <c r="AY14"/>
  <c r="AY13"/>
  <c r="AY11"/>
  <c r="AY172"/>
  <c r="AY9"/>
  <c r="AY152"/>
  <c r="AY8"/>
  <c r="AY7"/>
  <c r="AY6"/>
  <c r="AY4"/>
  <c r="AY159"/>
  <c r="AY150"/>
  <c r="AA13" i="4"/>
  <c r="AA115"/>
  <c r="AA11"/>
  <c r="AA90"/>
  <c r="AA10"/>
  <c r="AA9"/>
  <c r="AA96"/>
  <c r="AA95"/>
  <c r="AA8"/>
  <c r="AA92"/>
  <c r="AA91"/>
  <c r="AA7"/>
  <c r="AA6"/>
  <c r="AA4"/>
  <c r="AA89"/>
  <c r="AA88"/>
  <c r="AA3"/>
  <c r="AA99"/>
  <c r="AA98"/>
  <c r="AA2"/>
  <c r="AX159" i="2"/>
  <c r="AX184"/>
  <c r="AX49"/>
  <c r="AX48"/>
  <c r="AX47"/>
  <c r="AX46"/>
  <c r="AX165"/>
  <c r="AX141"/>
  <c r="AX45"/>
  <c r="AX44"/>
  <c r="AX149"/>
  <c r="AX164"/>
  <c r="AX43"/>
  <c r="AX148"/>
  <c r="AX147"/>
  <c r="AX188"/>
  <c r="AX146"/>
  <c r="AX145"/>
  <c r="AX139"/>
  <c r="AX138"/>
  <c r="AX18"/>
  <c r="AX42"/>
  <c r="AX137"/>
  <c r="AX183"/>
  <c r="AX143"/>
  <c r="AX156"/>
  <c r="AX16"/>
  <c r="AX153"/>
  <c r="AX15"/>
  <c r="AX14"/>
  <c r="AX13"/>
  <c r="AX11"/>
  <c r="AX172"/>
  <c r="AX9"/>
  <c r="AX152"/>
  <c r="AX8"/>
  <c r="AX7"/>
  <c r="AX6"/>
  <c r="AX4"/>
  <c r="AX150"/>
  <c r="N159"/>
  <c r="M159"/>
  <c r="L159"/>
  <c r="K159"/>
  <c r="J159"/>
  <c r="I159"/>
  <c r="H159"/>
  <c r="G159"/>
  <c r="F159"/>
  <c r="E159"/>
  <c r="D159"/>
  <c r="C159"/>
  <c r="B159"/>
  <c r="A159"/>
  <c r="Z13" i="4"/>
  <c r="Z115"/>
  <c r="Z11"/>
  <c r="Z90"/>
  <c r="Z10"/>
  <c r="Z9"/>
  <c r="Z96"/>
  <c r="Z95"/>
  <c r="Z8"/>
  <c r="Z92"/>
  <c r="Z91"/>
  <c r="Z7"/>
  <c r="Z6"/>
  <c r="Z4"/>
  <c r="Z89"/>
  <c r="Z88"/>
  <c r="Z3"/>
  <c r="Z99"/>
  <c r="Z98"/>
  <c r="Z2"/>
  <c r="AW184" i="2"/>
  <c r="AW49"/>
  <c r="AW48"/>
  <c r="AW47"/>
  <c r="AW46"/>
  <c r="AW165"/>
  <c r="AW141"/>
  <c r="AW45"/>
  <c r="AW44"/>
  <c r="AW149"/>
  <c r="AW164"/>
  <c r="AW43"/>
  <c r="AW148"/>
  <c r="AW147"/>
  <c r="AW188"/>
  <c r="AW146"/>
  <c r="AW145"/>
  <c r="AW139"/>
  <c r="AW138"/>
  <c r="AW18"/>
  <c r="AW42"/>
  <c r="AW137"/>
  <c r="AW183"/>
  <c r="AW143"/>
  <c r="AW156"/>
  <c r="AW16"/>
  <c r="AW153"/>
  <c r="AW15"/>
  <c r="AW14"/>
  <c r="AW13"/>
  <c r="AW11"/>
  <c r="AW172"/>
  <c r="AW9"/>
  <c r="AW152"/>
  <c r="AW8"/>
  <c r="AW7"/>
  <c r="AW6"/>
  <c r="AW4"/>
  <c r="AW150"/>
  <c r="Y13" i="4"/>
  <c r="Y115"/>
  <c r="Y11"/>
  <c r="Y90"/>
  <c r="Y10"/>
  <c r="Y9"/>
  <c r="Y96"/>
  <c r="Y95"/>
  <c r="Y8"/>
  <c r="Y92"/>
  <c r="Y91"/>
  <c r="Y7"/>
  <c r="Y6"/>
  <c r="Y4"/>
  <c r="Y89"/>
  <c r="Y88"/>
  <c r="Y3"/>
  <c r="Y99"/>
  <c r="Y98"/>
  <c r="Y2"/>
  <c r="AV184" i="2"/>
  <c r="AV49"/>
  <c r="AV48"/>
  <c r="AV47"/>
  <c r="AV134"/>
  <c r="AV133"/>
  <c r="AV46"/>
  <c r="AV165"/>
  <c r="AV141"/>
  <c r="AV45"/>
  <c r="AV131"/>
  <c r="AV44"/>
  <c r="AV149"/>
  <c r="AV164"/>
  <c r="AV132"/>
  <c r="AV43"/>
  <c r="AV148"/>
  <c r="AV147"/>
  <c r="AV188"/>
  <c r="AV146"/>
  <c r="AV145"/>
  <c r="AV139"/>
  <c r="AV138"/>
  <c r="AV18"/>
  <c r="AV42"/>
  <c r="AV137"/>
  <c r="AV183"/>
  <c r="AV143"/>
  <c r="AV130"/>
  <c r="AV156"/>
  <c r="AV16"/>
  <c r="AV153"/>
  <c r="AV15"/>
  <c r="AV14"/>
  <c r="AV13"/>
  <c r="AV11"/>
  <c r="AV172"/>
  <c r="AV9"/>
  <c r="AV152"/>
  <c r="AV8"/>
  <c r="AV7"/>
  <c r="AV6"/>
  <c r="AV4"/>
  <c r="AV150"/>
  <c r="N143"/>
  <c r="M143"/>
  <c r="L143"/>
  <c r="K143"/>
  <c r="J143"/>
  <c r="I143"/>
  <c r="F143"/>
  <c r="E143"/>
  <c r="D143"/>
  <c r="C143"/>
  <c r="B143"/>
  <c r="A143"/>
  <c r="X13" i="4"/>
  <c r="X115"/>
  <c r="X11"/>
  <c r="X90"/>
  <c r="X10"/>
  <c r="X9"/>
  <c r="X96"/>
  <c r="X95"/>
  <c r="X8"/>
  <c r="X92"/>
  <c r="X91"/>
  <c r="X7"/>
  <c r="X6"/>
  <c r="X4"/>
  <c r="X89"/>
  <c r="X88"/>
  <c r="X3"/>
  <c r="X99"/>
  <c r="X98"/>
  <c r="X2"/>
  <c r="AU45" i="2"/>
  <c r="AU184"/>
  <c r="AU49"/>
  <c r="AU48"/>
  <c r="AU47"/>
  <c r="AU134"/>
  <c r="AU133"/>
  <c r="AU46"/>
  <c r="AU165"/>
  <c r="AU141"/>
  <c r="AU131"/>
  <c r="AU44"/>
  <c r="AU149"/>
  <c r="AU164"/>
  <c r="AU132"/>
  <c r="AU43"/>
  <c r="AU148"/>
  <c r="AU147"/>
  <c r="AU188"/>
  <c r="AU146"/>
  <c r="AU145"/>
  <c r="AU139"/>
  <c r="AU138"/>
  <c r="AU18"/>
  <c r="AU42"/>
  <c r="AU137"/>
  <c r="AU183"/>
  <c r="AU130"/>
  <c r="AU156"/>
  <c r="AU16"/>
  <c r="AU153"/>
  <c r="AU15"/>
  <c r="AU14"/>
  <c r="AU13"/>
  <c r="AU11"/>
  <c r="AU172"/>
  <c r="AU9"/>
  <c r="AU152"/>
  <c r="AU8"/>
  <c r="AU7"/>
  <c r="AU6"/>
  <c r="AU4"/>
  <c r="AU150"/>
  <c r="AT141"/>
  <c r="AT139"/>
  <c r="AT138"/>
  <c r="AT11"/>
  <c r="AT172"/>
  <c r="AT9"/>
  <c r="AT152"/>
  <c r="AT8"/>
  <c r="AT7"/>
  <c r="AT6"/>
  <c r="AT4"/>
  <c r="AT150"/>
  <c r="AT184"/>
  <c r="AT49"/>
  <c r="AT48"/>
  <c r="AT47"/>
  <c r="AT134"/>
  <c r="AT133"/>
  <c r="AT46"/>
  <c r="AT165"/>
  <c r="AT131"/>
  <c r="AT44"/>
  <c r="AT149"/>
  <c r="AT164"/>
  <c r="AT132"/>
  <c r="AT43"/>
  <c r="AT148"/>
  <c r="AT147"/>
  <c r="AT188"/>
  <c r="AT146"/>
  <c r="AT145"/>
  <c r="AT18"/>
  <c r="AT42"/>
  <c r="AT137"/>
  <c r="AT183"/>
  <c r="AT130"/>
  <c r="AT156"/>
  <c r="AT16"/>
  <c r="AT153"/>
  <c r="AT15"/>
  <c r="AT14"/>
  <c r="AT13"/>
  <c r="W13" i="4"/>
  <c r="W115"/>
  <c r="W11"/>
  <c r="W90"/>
  <c r="W10"/>
  <c r="W9"/>
  <c r="W96"/>
  <c r="W95"/>
  <c r="W8"/>
  <c r="W92"/>
  <c r="W91"/>
  <c r="W7"/>
  <c r="W6"/>
  <c r="W4"/>
  <c r="W89"/>
  <c r="W88"/>
  <c r="W3"/>
  <c r="W99"/>
  <c r="W98"/>
  <c r="W2"/>
  <c r="I13"/>
  <c r="H13"/>
  <c r="G13"/>
  <c r="F13"/>
  <c r="E13"/>
  <c r="D13"/>
  <c r="C13"/>
  <c r="B13"/>
  <c r="A13"/>
  <c r="N45" i="2"/>
  <c r="M45"/>
  <c r="L45"/>
  <c r="K45"/>
  <c r="J45"/>
  <c r="I45"/>
  <c r="H45"/>
  <c r="G45"/>
  <c r="F45"/>
  <c r="E45"/>
  <c r="D45"/>
  <c r="C45"/>
  <c r="B45"/>
  <c r="A45"/>
  <c r="AS129"/>
  <c r="N129"/>
  <c r="M129"/>
  <c r="L129"/>
  <c r="K129"/>
  <c r="J129"/>
  <c r="I129"/>
  <c r="H129"/>
  <c r="G129"/>
  <c r="F129"/>
  <c r="E129"/>
  <c r="D129"/>
  <c r="C129"/>
  <c r="B129"/>
  <c r="AS18"/>
  <c r="AS131"/>
  <c r="AS42"/>
  <c r="AS150"/>
  <c r="AS184"/>
  <c r="AS49"/>
  <c r="AS48"/>
  <c r="AS47"/>
  <c r="AS134"/>
  <c r="AS133"/>
  <c r="AS46"/>
  <c r="AS165"/>
  <c r="AS44"/>
  <c r="AS149"/>
  <c r="AS164"/>
  <c r="AS132"/>
  <c r="AS43"/>
  <c r="AS148"/>
  <c r="AS147"/>
  <c r="AS188"/>
  <c r="AS146"/>
  <c r="AS145"/>
  <c r="AS137"/>
  <c r="AS183"/>
  <c r="AS130"/>
  <c r="AS156"/>
  <c r="AS16"/>
  <c r="AS153"/>
  <c r="AS15"/>
  <c r="AS14"/>
  <c r="AS13"/>
  <c r="AS11"/>
  <c r="AS172"/>
  <c r="AS9"/>
  <c r="AS152"/>
  <c r="AS8"/>
  <c r="AS7"/>
  <c r="AS6"/>
  <c r="AS4"/>
  <c r="V10" i="4"/>
  <c r="V9"/>
  <c r="V8"/>
  <c r="V115"/>
  <c r="V11"/>
  <c r="V90"/>
  <c r="V96"/>
  <c r="V95"/>
  <c r="V92"/>
  <c r="V91"/>
  <c r="V7"/>
  <c r="V6"/>
  <c r="V4"/>
  <c r="V89"/>
  <c r="V88"/>
  <c r="V3"/>
  <c r="V99"/>
  <c r="V98"/>
  <c r="V2"/>
  <c r="I10"/>
  <c r="H10"/>
  <c r="G10"/>
  <c r="F10"/>
  <c r="E10"/>
  <c r="D10"/>
  <c r="C10"/>
  <c r="B10"/>
  <c r="A10"/>
  <c r="N141" i="2"/>
  <c r="M141"/>
  <c r="L141"/>
  <c r="K141"/>
  <c r="J141"/>
  <c r="I141"/>
  <c r="H141"/>
  <c r="G141"/>
  <c r="F141"/>
  <c r="D141"/>
  <c r="C141"/>
  <c r="B141"/>
  <c r="A141"/>
  <c r="N139"/>
  <c r="M139"/>
  <c r="L139"/>
  <c r="K139"/>
  <c r="J139"/>
  <c r="I139"/>
  <c r="H139"/>
  <c r="G139"/>
  <c r="F139"/>
  <c r="E139"/>
  <c r="D139"/>
  <c r="C139"/>
  <c r="B139"/>
  <c r="A139"/>
  <c r="N138"/>
  <c r="M138"/>
  <c r="L138"/>
  <c r="K138"/>
  <c r="J138"/>
  <c r="I138"/>
  <c r="H138"/>
  <c r="G138"/>
  <c r="F138"/>
  <c r="E138"/>
  <c r="D138"/>
  <c r="C138"/>
  <c r="B138"/>
  <c r="A138"/>
  <c r="N18"/>
  <c r="M18"/>
  <c r="L18"/>
  <c r="K18"/>
  <c r="J18"/>
  <c r="I18"/>
  <c r="H18"/>
  <c r="G18"/>
  <c r="F18"/>
  <c r="E18"/>
  <c r="D18"/>
  <c r="C18"/>
  <c r="B18"/>
  <c r="A18"/>
  <c r="N2"/>
  <c r="M2"/>
  <c r="L2"/>
  <c r="K2"/>
  <c r="J2"/>
  <c r="I2"/>
  <c r="H2"/>
  <c r="G2"/>
  <c r="F2"/>
  <c r="E2"/>
  <c r="D2"/>
  <c r="C2"/>
  <c r="B2"/>
  <c r="A2"/>
  <c r="AL119"/>
  <c r="AK119"/>
  <c r="AJ119"/>
  <c r="P117"/>
  <c r="O117"/>
  <c r="Y117"/>
  <c r="X117"/>
  <c r="W117"/>
  <c r="V117"/>
  <c r="U117"/>
  <c r="T117"/>
  <c r="S117"/>
  <c r="R117"/>
  <c r="Q117"/>
  <c r="AG117"/>
  <c r="AF117"/>
  <c r="AE117"/>
  <c r="AD117"/>
  <c r="AC117"/>
  <c r="AB117"/>
  <c r="AA117"/>
  <c r="Z117"/>
  <c r="AL117"/>
  <c r="AK117"/>
  <c r="AJ117"/>
  <c r="AI117"/>
  <c r="AH117"/>
  <c r="AR119"/>
  <c r="AQ119"/>
  <c r="AP119"/>
  <c r="AO119"/>
  <c r="AN119"/>
  <c r="AM119"/>
  <c r="N119"/>
  <c r="M119"/>
  <c r="L119"/>
  <c r="K119"/>
  <c r="J119"/>
  <c r="I119"/>
  <c r="H119"/>
  <c r="G119"/>
  <c r="F119"/>
  <c r="E119"/>
  <c r="D119"/>
  <c r="C119"/>
  <c r="B119"/>
  <c r="AR117"/>
  <c r="AQ117"/>
  <c r="AP117"/>
  <c r="AO117"/>
  <c r="AN117"/>
  <c r="AM117"/>
  <c r="N117"/>
  <c r="M117"/>
  <c r="L117"/>
  <c r="K117"/>
  <c r="J117"/>
  <c r="I117"/>
  <c r="H117"/>
  <c r="G117"/>
  <c r="F117"/>
  <c r="E117"/>
  <c r="D117"/>
  <c r="C117"/>
  <c r="B117"/>
  <c r="AR118"/>
  <c r="AQ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J6" i="9"/>
  <c r="J5"/>
  <c r="J4"/>
  <c r="J3"/>
  <c r="AR131" i="2"/>
  <c r="AR184"/>
  <c r="AR49"/>
  <c r="AR48"/>
  <c r="AR47"/>
  <c r="AR134"/>
  <c r="AR133"/>
  <c r="AR46"/>
  <c r="AR165"/>
  <c r="AR44"/>
  <c r="AR149"/>
  <c r="AR164"/>
  <c r="AR132"/>
  <c r="AR43"/>
  <c r="AR42"/>
  <c r="AR148"/>
  <c r="AR147"/>
  <c r="AR188"/>
  <c r="AR146"/>
  <c r="AR145"/>
  <c r="AR137"/>
  <c r="AR183"/>
  <c r="AR130"/>
  <c r="AR156"/>
  <c r="AR16"/>
  <c r="AR153"/>
  <c r="AR15"/>
  <c r="AR14"/>
  <c r="AR13"/>
  <c r="AR11"/>
  <c r="AR172"/>
  <c r="AR9"/>
  <c r="AR152"/>
  <c r="AR8"/>
  <c r="AR7"/>
  <c r="AR6"/>
  <c r="AR4"/>
  <c r="AR150"/>
  <c r="Q7" i="4"/>
  <c r="Q6"/>
  <c r="U8"/>
  <c r="U115"/>
  <c r="U11"/>
  <c r="U90"/>
  <c r="U9"/>
  <c r="U96"/>
  <c r="U95"/>
  <c r="U92"/>
  <c r="U91"/>
  <c r="U7"/>
  <c r="U6"/>
  <c r="U4"/>
  <c r="U89"/>
  <c r="U88"/>
  <c r="U3"/>
  <c r="U99"/>
  <c r="U98"/>
  <c r="U2"/>
  <c r="L7"/>
  <c r="L6"/>
  <c r="T9"/>
  <c r="S9"/>
  <c r="R9"/>
  <c r="Q9"/>
  <c r="P9"/>
  <c r="O9"/>
  <c r="N9"/>
  <c r="M9"/>
  <c r="L9"/>
  <c r="K9"/>
  <c r="J9"/>
  <c r="Q8"/>
  <c r="J87"/>
  <c r="L86"/>
  <c r="K86"/>
  <c r="J86"/>
  <c r="L85"/>
  <c r="K85"/>
  <c r="J85"/>
  <c r="N83"/>
  <c r="M83"/>
  <c r="L83"/>
  <c r="K83"/>
  <c r="J83"/>
  <c r="N82"/>
  <c r="M82"/>
  <c r="L82"/>
  <c r="K82"/>
  <c r="J82"/>
  <c r="O81"/>
  <c r="N81"/>
  <c r="M81"/>
  <c r="L81"/>
  <c r="K81"/>
  <c r="J81"/>
  <c r="N80"/>
  <c r="M80"/>
  <c r="L80"/>
  <c r="K80"/>
  <c r="J80"/>
  <c r="N79"/>
  <c r="M79"/>
  <c r="L79"/>
  <c r="K79"/>
  <c r="J79"/>
  <c r="O78"/>
  <c r="N78"/>
  <c r="M78"/>
  <c r="L78"/>
  <c r="K78"/>
  <c r="J78"/>
  <c r="O77"/>
  <c r="N77"/>
  <c r="M77"/>
  <c r="L77"/>
  <c r="K77"/>
  <c r="J77"/>
  <c r="O76"/>
  <c r="N76"/>
  <c r="M76"/>
  <c r="L76"/>
  <c r="K76"/>
  <c r="J76"/>
  <c r="T115"/>
  <c r="S115"/>
  <c r="R115"/>
  <c r="Q115"/>
  <c r="P115"/>
  <c r="O115"/>
  <c r="N115"/>
  <c r="M115"/>
  <c r="L115"/>
  <c r="K115"/>
  <c r="J115"/>
  <c r="T11"/>
  <c r="S11"/>
  <c r="R11"/>
  <c r="Q11"/>
  <c r="P11"/>
  <c r="O11"/>
  <c r="N11"/>
  <c r="M11"/>
  <c r="L11"/>
  <c r="K11"/>
  <c r="J11"/>
  <c r="T90"/>
  <c r="S90"/>
  <c r="R90"/>
  <c r="Q90"/>
  <c r="P90"/>
  <c r="O90"/>
  <c r="N90"/>
  <c r="M90"/>
  <c r="L90"/>
  <c r="K90"/>
  <c r="J90"/>
  <c r="T96"/>
  <c r="S96"/>
  <c r="R96"/>
  <c r="Q96"/>
  <c r="P96"/>
  <c r="O96"/>
  <c r="N96"/>
  <c r="M96"/>
  <c r="L96"/>
  <c r="K96"/>
  <c r="J96"/>
  <c r="T95"/>
  <c r="S95"/>
  <c r="R95"/>
  <c r="Q95"/>
  <c r="P95"/>
  <c r="O95"/>
  <c r="N95"/>
  <c r="M95"/>
  <c r="L95"/>
  <c r="K95"/>
  <c r="J95"/>
  <c r="T8"/>
  <c r="S8"/>
  <c r="R8"/>
  <c r="O8"/>
  <c r="N8"/>
  <c r="T91"/>
  <c r="S91"/>
  <c r="R91"/>
  <c r="T7"/>
  <c r="T6"/>
  <c r="S7"/>
  <c r="S6"/>
  <c r="R7"/>
  <c r="R6"/>
  <c r="P7"/>
  <c r="P6"/>
  <c r="O7"/>
  <c r="O6"/>
  <c r="N7"/>
  <c r="N6"/>
  <c r="M7"/>
  <c r="M6"/>
  <c r="K7"/>
  <c r="K6"/>
  <c r="J7"/>
  <c r="J6"/>
  <c r="T4"/>
  <c r="S4"/>
  <c r="R4"/>
  <c r="Q4"/>
  <c r="P4"/>
  <c r="O4"/>
  <c r="N4"/>
  <c r="M4"/>
  <c r="L4"/>
  <c r="K4"/>
  <c r="J4"/>
  <c r="T89"/>
  <c r="S89"/>
  <c r="R89"/>
  <c r="Q89"/>
  <c r="P89"/>
  <c r="O89"/>
  <c r="N89"/>
  <c r="M89"/>
  <c r="L89"/>
  <c r="K89"/>
  <c r="J89"/>
  <c r="T88"/>
  <c r="S88"/>
  <c r="R88"/>
  <c r="Q88"/>
  <c r="P88"/>
  <c r="O88"/>
  <c r="N88"/>
  <c r="M88"/>
  <c r="L88"/>
  <c r="K88"/>
  <c r="J88"/>
  <c r="T3"/>
  <c r="S3"/>
  <c r="R3"/>
  <c r="Q3"/>
  <c r="P3"/>
  <c r="O3"/>
  <c r="N3"/>
  <c r="M3"/>
  <c r="L3"/>
  <c r="K3"/>
  <c r="J3"/>
  <c r="T99"/>
  <c r="T98"/>
  <c r="T2"/>
  <c r="S2"/>
  <c r="R2"/>
  <c r="Q2"/>
  <c r="P2"/>
  <c r="O2"/>
  <c r="N2"/>
  <c r="M2"/>
  <c r="L2"/>
  <c r="K2"/>
  <c r="J2"/>
  <c r="I87"/>
  <c r="H87"/>
  <c r="G87"/>
  <c r="F87"/>
  <c r="E87"/>
  <c r="D87"/>
  <c r="C87"/>
  <c r="B87"/>
  <c r="A87"/>
  <c r="I86"/>
  <c r="H86"/>
  <c r="G86"/>
  <c r="F86"/>
  <c r="E86"/>
  <c r="D86"/>
  <c r="C86"/>
  <c r="B86"/>
  <c r="A86"/>
  <c r="I85"/>
  <c r="H85"/>
  <c r="G85"/>
  <c r="F85"/>
  <c r="E85"/>
  <c r="D85"/>
  <c r="C85"/>
  <c r="B85"/>
  <c r="A85"/>
  <c r="I84"/>
  <c r="H84"/>
  <c r="G84"/>
  <c r="F84"/>
  <c r="E84"/>
  <c r="D84"/>
  <c r="C84"/>
  <c r="B84"/>
  <c r="A84"/>
  <c r="I83"/>
  <c r="H83"/>
  <c r="G83"/>
  <c r="F83"/>
  <c r="E83"/>
  <c r="D83"/>
  <c r="C83"/>
  <c r="B83"/>
  <c r="A83"/>
  <c r="I82"/>
  <c r="H82"/>
  <c r="G82"/>
  <c r="F82"/>
  <c r="E82"/>
  <c r="D82"/>
  <c r="C82"/>
  <c r="B82"/>
  <c r="A82"/>
  <c r="I81"/>
  <c r="H81"/>
  <c r="G81"/>
  <c r="F81"/>
  <c r="E81"/>
  <c r="D81"/>
  <c r="C81"/>
  <c r="B81"/>
  <c r="A81"/>
  <c r="I80"/>
  <c r="H80"/>
  <c r="G80"/>
  <c r="F80"/>
  <c r="E80"/>
  <c r="D80"/>
  <c r="C80"/>
  <c r="B80"/>
  <c r="A80"/>
  <c r="I79"/>
  <c r="H79"/>
  <c r="G79"/>
  <c r="F79"/>
  <c r="E79"/>
  <c r="D79"/>
  <c r="C79"/>
  <c r="B79"/>
  <c r="A79"/>
  <c r="I78"/>
  <c r="H78"/>
  <c r="G78"/>
  <c r="F78"/>
  <c r="E78"/>
  <c r="D78"/>
  <c r="C78"/>
  <c r="B78"/>
  <c r="A78"/>
  <c r="I77"/>
  <c r="H77"/>
  <c r="G77"/>
  <c r="F77"/>
  <c r="E77"/>
  <c r="D77"/>
  <c r="C77"/>
  <c r="B77"/>
  <c r="A77"/>
  <c r="I76"/>
  <c r="H76"/>
  <c r="G76"/>
  <c r="F76"/>
  <c r="E76"/>
  <c r="D76"/>
  <c r="C76"/>
  <c r="B76"/>
  <c r="A76"/>
  <c r="I116"/>
  <c r="H116"/>
  <c r="G116"/>
  <c r="F116"/>
  <c r="E116"/>
  <c r="D116"/>
  <c r="C116"/>
  <c r="B116"/>
  <c r="A116"/>
  <c r="I115"/>
  <c r="H115"/>
  <c r="G115"/>
  <c r="F115"/>
  <c r="E115"/>
  <c r="D115"/>
  <c r="C115"/>
  <c r="B115"/>
  <c r="A115"/>
  <c r="I11"/>
  <c r="H11"/>
  <c r="G11"/>
  <c r="F11"/>
  <c r="E11"/>
  <c r="D11"/>
  <c r="C11"/>
  <c r="B11"/>
  <c r="A11"/>
  <c r="I90"/>
  <c r="H90"/>
  <c r="G90"/>
  <c r="F90"/>
  <c r="E90"/>
  <c r="D90"/>
  <c r="C90"/>
  <c r="B90"/>
  <c r="A90"/>
  <c r="I9"/>
  <c r="H9"/>
  <c r="G9"/>
  <c r="F9"/>
  <c r="E9"/>
  <c r="D9"/>
  <c r="C9"/>
  <c r="B9"/>
  <c r="A9"/>
  <c r="I96"/>
  <c r="H96"/>
  <c r="G96"/>
  <c r="F96"/>
  <c r="E96"/>
  <c r="D96"/>
  <c r="C96"/>
  <c r="B96"/>
  <c r="A96"/>
  <c r="I95"/>
  <c r="H95"/>
  <c r="G95"/>
  <c r="F95"/>
  <c r="E95"/>
  <c r="D95"/>
  <c r="C95"/>
  <c r="B95"/>
  <c r="A95"/>
  <c r="I8"/>
  <c r="H8"/>
  <c r="G8"/>
  <c r="F8"/>
  <c r="E8"/>
  <c r="D8"/>
  <c r="C8"/>
  <c r="B8"/>
  <c r="A8"/>
  <c r="I92"/>
  <c r="H92"/>
  <c r="G92"/>
  <c r="F92"/>
  <c r="E92"/>
  <c r="D92"/>
  <c r="C92"/>
  <c r="B92"/>
  <c r="A92"/>
  <c r="I91"/>
  <c r="H91"/>
  <c r="G91"/>
  <c r="F91"/>
  <c r="E91"/>
  <c r="D91"/>
  <c r="C91"/>
  <c r="B91"/>
  <c r="A91"/>
  <c r="I7"/>
  <c r="H7"/>
  <c r="G7"/>
  <c r="F7"/>
  <c r="E7"/>
  <c r="D7"/>
  <c r="C7"/>
  <c r="B7"/>
  <c r="A7"/>
  <c r="I6"/>
  <c r="H6"/>
  <c r="G6"/>
  <c r="F6"/>
  <c r="E6"/>
  <c r="D6"/>
  <c r="C6"/>
  <c r="B6"/>
  <c r="A6"/>
  <c r="I5"/>
  <c r="H5"/>
  <c r="G5"/>
  <c r="F5"/>
  <c r="E5"/>
  <c r="D5"/>
  <c r="C5"/>
  <c r="B5"/>
  <c r="A5"/>
  <c r="I4"/>
  <c r="H4"/>
  <c r="G4"/>
  <c r="F4"/>
  <c r="E4"/>
  <c r="D4"/>
  <c r="C4"/>
  <c r="B4"/>
  <c r="A4"/>
  <c r="I89"/>
  <c r="H89"/>
  <c r="G89"/>
  <c r="F89"/>
  <c r="E89"/>
  <c r="D89"/>
  <c r="C89"/>
  <c r="B89"/>
  <c r="A89"/>
  <c r="I88"/>
  <c r="H88"/>
  <c r="G88"/>
  <c r="F88"/>
  <c r="E88"/>
  <c r="D88"/>
  <c r="C88"/>
  <c r="B88"/>
  <c r="A88"/>
  <c r="I3"/>
  <c r="H3"/>
  <c r="G3"/>
  <c r="F3"/>
  <c r="E3"/>
  <c r="D3"/>
  <c r="C3"/>
  <c r="B3"/>
  <c r="A3"/>
  <c r="I99"/>
  <c r="H99"/>
  <c r="G99"/>
  <c r="F99"/>
  <c r="E99"/>
  <c r="D99"/>
  <c r="C99"/>
  <c r="B99"/>
  <c r="A99"/>
  <c r="I98"/>
  <c r="H98"/>
  <c r="G98"/>
  <c r="F98"/>
  <c r="E98"/>
  <c r="D98"/>
  <c r="C98"/>
  <c r="B98"/>
  <c r="A98"/>
  <c r="I2"/>
  <c r="H2"/>
  <c r="G2"/>
  <c r="F2"/>
  <c r="E2"/>
  <c r="D2"/>
  <c r="C2"/>
  <c r="B2"/>
  <c r="A2"/>
  <c r="AE99" i="2"/>
  <c r="Z124"/>
  <c r="Z123"/>
  <c r="Z122"/>
  <c r="Z121"/>
  <c r="Z115"/>
  <c r="Z114"/>
  <c r="Z113"/>
  <c r="Z111"/>
  <c r="Z110"/>
  <c r="Z109"/>
  <c r="Z108"/>
  <c r="Z107"/>
  <c r="Z106"/>
  <c r="Z103"/>
  <c r="Z101"/>
  <c r="Z100"/>
  <c r="Z97"/>
  <c r="Z93"/>
  <c r="Z91"/>
  <c r="Z90"/>
  <c r="Z89"/>
  <c r="Z88"/>
  <c r="Z87"/>
  <c r="Z86"/>
  <c r="Z83"/>
  <c r="Z82"/>
  <c r="Z81"/>
  <c r="Z80"/>
  <c r="Z79"/>
  <c r="Z78"/>
  <c r="Z77"/>
  <c r="Z76"/>
  <c r="Z74"/>
  <c r="Z72"/>
  <c r="Z69"/>
  <c r="Z68"/>
  <c r="AP128"/>
  <c r="AO128"/>
  <c r="AN128"/>
  <c r="AM128"/>
  <c r="AL128"/>
  <c r="AK128"/>
  <c r="AJ128"/>
  <c r="AI128"/>
  <c r="AH128"/>
  <c r="AG128"/>
  <c r="AF128"/>
  <c r="N128"/>
  <c r="M128"/>
  <c r="L128"/>
  <c r="K128"/>
  <c r="J128"/>
  <c r="I128"/>
  <c r="H128"/>
  <c r="G128"/>
  <c r="F128"/>
  <c r="E128"/>
  <c r="D128"/>
  <c r="C128"/>
  <c r="B128"/>
  <c r="AP127"/>
  <c r="AO127"/>
  <c r="AN127"/>
  <c r="AM127"/>
  <c r="AL127"/>
  <c r="AK127"/>
  <c r="AJ127"/>
  <c r="AI127"/>
  <c r="AH127"/>
  <c r="AG127"/>
  <c r="AF127"/>
  <c r="N127"/>
  <c r="M127"/>
  <c r="L127"/>
  <c r="K127"/>
  <c r="J127"/>
  <c r="I127"/>
  <c r="H127"/>
  <c r="G127"/>
  <c r="F127"/>
  <c r="E127"/>
  <c r="D127"/>
  <c r="C127"/>
  <c r="B127"/>
  <c r="AP126"/>
  <c r="AO126"/>
  <c r="AN126"/>
  <c r="AM126"/>
  <c r="AL126"/>
  <c r="AK126"/>
  <c r="AJ126"/>
  <c r="AI126"/>
  <c r="AH126"/>
  <c r="AG126"/>
  <c r="AF126"/>
  <c r="N126"/>
  <c r="M126"/>
  <c r="L126"/>
  <c r="K126"/>
  <c r="J126"/>
  <c r="I126"/>
  <c r="H126"/>
  <c r="G126"/>
  <c r="F126"/>
  <c r="E126"/>
  <c r="D126"/>
  <c r="C126"/>
  <c r="B126"/>
  <c r="AP125"/>
  <c r="AO125"/>
  <c r="AN125"/>
  <c r="AM125"/>
  <c r="AL125"/>
  <c r="AK125"/>
  <c r="AJ125"/>
  <c r="AI125"/>
  <c r="AH125"/>
  <c r="AG125"/>
  <c r="AF125"/>
  <c r="N125"/>
  <c r="M125"/>
  <c r="L125"/>
  <c r="K125"/>
  <c r="J125"/>
  <c r="I125"/>
  <c r="H125"/>
  <c r="G125"/>
  <c r="F125"/>
  <c r="E125"/>
  <c r="D125"/>
  <c r="C125"/>
  <c r="B125"/>
  <c r="AP124"/>
  <c r="AO124"/>
  <c r="AN124"/>
  <c r="AM124"/>
  <c r="AL124"/>
  <c r="AK124"/>
  <c r="AJ124"/>
  <c r="AI124"/>
  <c r="AH124"/>
  <c r="AG124"/>
  <c r="AF124"/>
  <c r="AE124"/>
  <c r="AD124"/>
  <c r="AC124"/>
  <c r="AB124"/>
  <c r="AA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AQ123"/>
  <c r="AP123"/>
  <c r="AO123"/>
  <c r="AN123"/>
  <c r="AM123"/>
  <c r="AL123"/>
  <c r="AK123"/>
  <c r="AJ123"/>
  <c r="AI123"/>
  <c r="AH123"/>
  <c r="AG123"/>
  <c r="AF123"/>
  <c r="AE123"/>
  <c r="AD123"/>
  <c r="AC123"/>
  <c r="AB123"/>
  <c r="AA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AA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AA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AP116"/>
  <c r="AO116"/>
  <c r="AN116"/>
  <c r="AM116"/>
  <c r="N116"/>
  <c r="M116"/>
  <c r="L116"/>
  <c r="K116"/>
  <c r="J116"/>
  <c r="I116"/>
  <c r="H116"/>
  <c r="G116"/>
  <c r="F116"/>
  <c r="E116"/>
  <c r="D116"/>
  <c r="C116"/>
  <c r="B116"/>
  <c r="AK115"/>
  <c r="AJ115"/>
  <c r="AI115"/>
  <c r="AH115"/>
  <c r="AG115"/>
  <c r="AF115"/>
  <c r="AE115"/>
  <c r="AD115"/>
  <c r="AC115"/>
  <c r="AB115"/>
  <c r="AA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AK114"/>
  <c r="AJ114"/>
  <c r="AI114"/>
  <c r="AH114"/>
  <c r="AG114"/>
  <c r="AF114"/>
  <c r="AE114"/>
  <c r="AD114"/>
  <c r="AC114"/>
  <c r="AB114"/>
  <c r="AA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AK113"/>
  <c r="AJ113"/>
  <c r="AI113"/>
  <c r="AH113"/>
  <c r="AG113"/>
  <c r="AF113"/>
  <c r="AE113"/>
  <c r="AD113"/>
  <c r="AC113"/>
  <c r="AB113"/>
  <c r="AA113"/>
  <c r="Y113"/>
  <c r="X113"/>
  <c r="W113"/>
  <c r="N113"/>
  <c r="M113"/>
  <c r="L113"/>
  <c r="K113"/>
  <c r="J113"/>
  <c r="I113"/>
  <c r="H113"/>
  <c r="G113"/>
  <c r="F113"/>
  <c r="E113"/>
  <c r="D113"/>
  <c r="C113"/>
  <c r="B113"/>
  <c r="AI112"/>
  <c r="AH112"/>
  <c r="AG112"/>
  <c r="AF112"/>
  <c r="AE112"/>
  <c r="AD112"/>
  <c r="AC112"/>
  <c r="AB112"/>
  <c r="N112"/>
  <c r="M112"/>
  <c r="L112"/>
  <c r="K112"/>
  <c r="J112"/>
  <c r="I112"/>
  <c r="H112"/>
  <c r="G112"/>
  <c r="F112"/>
  <c r="E112"/>
  <c r="D112"/>
  <c r="C112"/>
  <c r="B112"/>
  <c r="AI111"/>
  <c r="AH111"/>
  <c r="AG111"/>
  <c r="AF111"/>
  <c r="AE111"/>
  <c r="AD111"/>
  <c r="AC111"/>
  <c r="AB111"/>
  <c r="AA111"/>
  <c r="Y111"/>
  <c r="X111"/>
  <c r="W111"/>
  <c r="V111"/>
  <c r="N111"/>
  <c r="M111"/>
  <c r="L111"/>
  <c r="K111"/>
  <c r="J111"/>
  <c r="I111"/>
  <c r="H111"/>
  <c r="G111"/>
  <c r="F111"/>
  <c r="E111"/>
  <c r="D111"/>
  <c r="C111"/>
  <c r="B111"/>
  <c r="AB110"/>
  <c r="AA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AB109"/>
  <c r="AA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AB108"/>
  <c r="AA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AB107"/>
  <c r="AA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AH106"/>
  <c r="AG106"/>
  <c r="AF106"/>
  <c r="AE106"/>
  <c r="AD106"/>
  <c r="AC106"/>
  <c r="AB106"/>
  <c r="AA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AJ103"/>
  <c r="AI103"/>
  <c r="AH103"/>
  <c r="AG103"/>
  <c r="AF103"/>
  <c r="AE103"/>
  <c r="AD103"/>
  <c r="AC103"/>
  <c r="AB103"/>
  <c r="AA103"/>
  <c r="Y103"/>
  <c r="X103"/>
  <c r="W103"/>
  <c r="V103"/>
  <c r="U103"/>
  <c r="T103"/>
  <c r="N103"/>
  <c r="M103"/>
  <c r="L103"/>
  <c r="K103"/>
  <c r="J103"/>
  <c r="I103"/>
  <c r="H103"/>
  <c r="G103"/>
  <c r="F103"/>
  <c r="E103"/>
  <c r="D103"/>
  <c r="C103"/>
  <c r="B103"/>
  <c r="AI102"/>
  <c r="AH102"/>
  <c r="AG102"/>
  <c r="N102"/>
  <c r="M102"/>
  <c r="L102"/>
  <c r="K102"/>
  <c r="J102"/>
  <c r="I102"/>
  <c r="H102"/>
  <c r="G102"/>
  <c r="F102"/>
  <c r="E102"/>
  <c r="D102"/>
  <c r="C102"/>
  <c r="B102"/>
  <c r="AC101"/>
  <c r="AB101"/>
  <c r="AA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AC100"/>
  <c r="AB100"/>
  <c r="AA100"/>
  <c r="Y100"/>
  <c r="X100"/>
  <c r="W100"/>
  <c r="V100"/>
  <c r="U100"/>
  <c r="T100"/>
  <c r="N100"/>
  <c r="M100"/>
  <c r="L100"/>
  <c r="K100"/>
  <c r="J100"/>
  <c r="I100"/>
  <c r="H100"/>
  <c r="G100"/>
  <c r="F100"/>
  <c r="E100"/>
  <c r="D100"/>
  <c r="C100"/>
  <c r="B100"/>
  <c r="AH99"/>
  <c r="AG99"/>
  <c r="AF99"/>
  <c r="AD99"/>
  <c r="N99"/>
  <c r="M99"/>
  <c r="L99"/>
  <c r="K99"/>
  <c r="J99"/>
  <c r="I99"/>
  <c r="H99"/>
  <c r="G99"/>
  <c r="F99"/>
  <c r="E99"/>
  <c r="D99"/>
  <c r="C99"/>
  <c r="B99"/>
  <c r="AD98"/>
  <c r="N98"/>
  <c r="M98"/>
  <c r="L98"/>
  <c r="K98"/>
  <c r="J98"/>
  <c r="I98"/>
  <c r="H98"/>
  <c r="G98"/>
  <c r="F98"/>
  <c r="E98"/>
  <c r="D98"/>
  <c r="C98"/>
  <c r="B98"/>
  <c r="AG97"/>
  <c r="AF97"/>
  <c r="AE97"/>
  <c r="AD97"/>
  <c r="AC97"/>
  <c r="AB97"/>
  <c r="AA97"/>
  <c r="Y97"/>
  <c r="X97"/>
  <c r="W97"/>
  <c r="V97"/>
  <c r="U97"/>
  <c r="T97"/>
  <c r="N97"/>
  <c r="M97"/>
  <c r="L97"/>
  <c r="K97"/>
  <c r="J97"/>
  <c r="I97"/>
  <c r="H97"/>
  <c r="G97"/>
  <c r="F97"/>
  <c r="E97"/>
  <c r="D97"/>
  <c r="C97"/>
  <c r="B97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N95"/>
  <c r="M95"/>
  <c r="L95"/>
  <c r="K95"/>
  <c r="J95"/>
  <c r="I95"/>
  <c r="H95"/>
  <c r="G95"/>
  <c r="F95"/>
  <c r="E95"/>
  <c r="D95"/>
  <c r="C95"/>
  <c r="B95"/>
  <c r="AL94"/>
  <c r="AK94"/>
  <c r="AJ94"/>
  <c r="AI94"/>
  <c r="AH94"/>
  <c r="AG94"/>
  <c r="AF94"/>
  <c r="AE94"/>
  <c r="AD94"/>
  <c r="AC94"/>
  <c r="N94"/>
  <c r="M94"/>
  <c r="L94"/>
  <c r="K94"/>
  <c r="J94"/>
  <c r="I94"/>
  <c r="H94"/>
  <c r="G94"/>
  <c r="F94"/>
  <c r="E94"/>
  <c r="D94"/>
  <c r="C94"/>
  <c r="B94"/>
  <c r="N93"/>
  <c r="M93"/>
  <c r="L93"/>
  <c r="K93"/>
  <c r="J93"/>
  <c r="I93"/>
  <c r="H93"/>
  <c r="G93"/>
  <c r="F93"/>
  <c r="E93"/>
  <c r="D93"/>
  <c r="C93"/>
  <c r="B93"/>
  <c r="V92"/>
  <c r="U92"/>
  <c r="T92"/>
  <c r="S92"/>
  <c r="R92"/>
  <c r="Q92"/>
  <c r="P92"/>
  <c r="N92"/>
  <c r="M92"/>
  <c r="L92"/>
  <c r="K92"/>
  <c r="J92"/>
  <c r="I92"/>
  <c r="H92"/>
  <c r="G92"/>
  <c r="F92"/>
  <c r="E92"/>
  <c r="D92"/>
  <c r="C92"/>
  <c r="B92"/>
  <c r="AC91"/>
  <c r="AB91"/>
  <c r="AA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I90"/>
  <c r="AH90"/>
  <c r="AG90"/>
  <c r="AF90"/>
  <c r="AE90"/>
  <c r="AD90"/>
  <c r="AC90"/>
  <c r="AB90"/>
  <c r="AA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P89"/>
  <c r="AO89"/>
  <c r="AN89"/>
  <c r="AM89"/>
  <c r="AL89"/>
  <c r="AK89"/>
  <c r="AJ89"/>
  <c r="AI89"/>
  <c r="AH89"/>
  <c r="AG89"/>
  <c r="AF89"/>
  <c r="AE89"/>
  <c r="AD89"/>
  <c r="AC89"/>
  <c r="AB89"/>
  <c r="AA89"/>
  <c r="Y89"/>
  <c r="X89"/>
  <c r="W89"/>
  <c r="V89"/>
  <c r="U89"/>
  <c r="N89"/>
  <c r="M89"/>
  <c r="L89"/>
  <c r="K89"/>
  <c r="J89"/>
  <c r="I89"/>
  <c r="H89"/>
  <c r="G89"/>
  <c r="F89"/>
  <c r="E89"/>
  <c r="D89"/>
  <c r="C89"/>
  <c r="B89"/>
  <c r="AF88"/>
  <c r="AE88"/>
  <c r="AD88"/>
  <c r="AC88"/>
  <c r="AB88"/>
  <c r="AA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D87"/>
  <c r="AC87"/>
  <c r="AB87"/>
  <c r="AA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D86"/>
  <c r="AC86"/>
  <c r="AB86"/>
  <c r="AA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K83"/>
  <c r="AJ83"/>
  <c r="AI83"/>
  <c r="AH83"/>
  <c r="AG83"/>
  <c r="AF83"/>
  <c r="AE83"/>
  <c r="AD83"/>
  <c r="AC83"/>
  <c r="AB83"/>
  <c r="AA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K82"/>
  <c r="AJ82"/>
  <c r="AI82"/>
  <c r="AH82"/>
  <c r="AG82"/>
  <c r="AF82"/>
  <c r="AE82"/>
  <c r="AD82"/>
  <c r="AC82"/>
  <c r="AB82"/>
  <c r="AA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C81"/>
  <c r="AB81"/>
  <c r="AA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G80"/>
  <c r="AF80"/>
  <c r="AE80"/>
  <c r="AD80"/>
  <c r="AC80"/>
  <c r="AB80"/>
  <c r="AA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A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E78"/>
  <c r="AD78"/>
  <c r="AC78"/>
  <c r="AB78"/>
  <c r="AA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E76"/>
  <c r="AD76"/>
  <c r="AC76"/>
  <c r="AB76"/>
  <c r="AA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E75"/>
  <c r="AD75"/>
  <c r="AC75"/>
  <c r="N75"/>
  <c r="M75"/>
  <c r="L75"/>
  <c r="K75"/>
  <c r="J75"/>
  <c r="I75"/>
  <c r="H75"/>
  <c r="G75"/>
  <c r="F75"/>
  <c r="E75"/>
  <c r="D75"/>
  <c r="C75"/>
  <c r="B75"/>
  <c r="AC74"/>
  <c r="AB74"/>
  <c r="AA74"/>
  <c r="Y74"/>
  <c r="X74"/>
  <c r="W74"/>
  <c r="V74"/>
  <c r="U74"/>
  <c r="T74"/>
  <c r="N74"/>
  <c r="M74"/>
  <c r="L74"/>
  <c r="K74"/>
  <c r="J74"/>
  <c r="I74"/>
  <c r="H74"/>
  <c r="G74"/>
  <c r="F74"/>
  <c r="E74"/>
  <c r="D74"/>
  <c r="C74"/>
  <c r="B74"/>
  <c r="AK73"/>
  <c r="AJ73"/>
  <c r="AI73"/>
  <c r="AH73"/>
  <c r="AG73"/>
  <c r="AF73"/>
  <c r="AE73"/>
  <c r="AD73"/>
  <c r="AC73"/>
  <c r="N73"/>
  <c r="M73"/>
  <c r="L73"/>
  <c r="K73"/>
  <c r="J73"/>
  <c r="I73"/>
  <c r="H73"/>
  <c r="G73"/>
  <c r="F73"/>
  <c r="E73"/>
  <c r="D73"/>
  <c r="C73"/>
  <c r="B73"/>
  <c r="AQ72"/>
  <c r="AP72"/>
  <c r="AO72"/>
  <c r="AC72"/>
  <c r="AB72"/>
  <c r="AA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Q71"/>
  <c r="AP71"/>
  <c r="AO71"/>
  <c r="AN71"/>
  <c r="AM71"/>
  <c r="AL71"/>
  <c r="AK71"/>
  <c r="AJ71"/>
  <c r="AI71"/>
  <c r="AH71"/>
  <c r="AG71"/>
  <c r="AF71"/>
  <c r="AE71"/>
  <c r="N71"/>
  <c r="M71"/>
  <c r="L71"/>
  <c r="K71"/>
  <c r="J71"/>
  <c r="I71"/>
  <c r="H71"/>
  <c r="G71"/>
  <c r="F71"/>
  <c r="E71"/>
  <c r="D71"/>
  <c r="C71"/>
  <c r="B71"/>
  <c r="AQ70"/>
  <c r="AP70"/>
  <c r="AO70"/>
  <c r="AN70"/>
  <c r="AM70"/>
  <c r="AL70"/>
  <c r="AK70"/>
  <c r="AJ70"/>
  <c r="AI70"/>
  <c r="AH70"/>
  <c r="AG70"/>
  <c r="AF70"/>
  <c r="N70"/>
  <c r="M70"/>
  <c r="L70"/>
  <c r="K70"/>
  <c r="J70"/>
  <c r="I70"/>
  <c r="H70"/>
  <c r="G70"/>
  <c r="F70"/>
  <c r="E70"/>
  <c r="D70"/>
  <c r="C70"/>
  <c r="B70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S48"/>
  <c r="O48"/>
  <c r="P48"/>
  <c r="Q48"/>
  <c r="R48"/>
  <c r="Z47"/>
  <c r="N22"/>
  <c r="M22"/>
  <c r="L22"/>
  <c r="K22"/>
  <c r="J22"/>
  <c r="H22"/>
  <c r="G22"/>
  <c r="F22"/>
  <c r="E22"/>
  <c r="D22"/>
  <c r="C22"/>
  <c r="B22"/>
  <c r="A22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N21"/>
  <c r="M21"/>
  <c r="L21"/>
  <c r="K21"/>
  <c r="J21"/>
  <c r="I21"/>
  <c r="H21"/>
  <c r="G21"/>
  <c r="F21"/>
  <c r="E21"/>
  <c r="D21"/>
  <c r="C21"/>
  <c r="B21"/>
  <c r="A21"/>
  <c r="AQ184"/>
  <c r="AP184"/>
  <c r="AO184"/>
  <c r="AN184"/>
  <c r="AM184"/>
  <c r="AL184"/>
  <c r="AK184"/>
  <c r="AJ184"/>
  <c r="AI184"/>
  <c r="AH184"/>
  <c r="AG184"/>
  <c r="AF184"/>
  <c r="AE184"/>
  <c r="AD184"/>
  <c r="AC184"/>
  <c r="AB184"/>
  <c r="N184"/>
  <c r="M184"/>
  <c r="L184"/>
  <c r="K184"/>
  <c r="J184"/>
  <c r="I184"/>
  <c r="H184"/>
  <c r="G184"/>
  <c r="F184"/>
  <c r="E184"/>
  <c r="D184"/>
  <c r="C184"/>
  <c r="B184"/>
  <c r="A184"/>
  <c r="AQ49"/>
  <c r="AP49"/>
  <c r="AO49"/>
  <c r="AN49"/>
  <c r="AM49"/>
  <c r="AL49"/>
  <c r="AK49"/>
  <c r="AJ49"/>
  <c r="AI49"/>
  <c r="AH49"/>
  <c r="AG49"/>
  <c r="AF49"/>
  <c r="AE49"/>
  <c r="AD49"/>
  <c r="AC49"/>
  <c r="AB49"/>
  <c r="N49"/>
  <c r="M49"/>
  <c r="L49"/>
  <c r="K49"/>
  <c r="J49"/>
  <c r="I49"/>
  <c r="H49"/>
  <c r="G49"/>
  <c r="F49"/>
  <c r="E49"/>
  <c r="D49"/>
  <c r="C49"/>
  <c r="B49"/>
  <c r="A49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N48"/>
  <c r="M48"/>
  <c r="L48"/>
  <c r="K48"/>
  <c r="J48"/>
  <c r="I48"/>
  <c r="H48"/>
  <c r="G48"/>
  <c r="F48"/>
  <c r="E48"/>
  <c r="D48"/>
  <c r="C48"/>
  <c r="B48"/>
  <c r="A48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47"/>
  <c r="AQ134"/>
  <c r="AP134"/>
  <c r="AO134"/>
  <c r="AN134"/>
  <c r="AM134"/>
  <c r="AL134"/>
  <c r="AK134"/>
  <c r="AJ134"/>
  <c r="AI134"/>
  <c r="AH134"/>
  <c r="AG134"/>
  <c r="AF134"/>
  <c r="N134"/>
  <c r="M134"/>
  <c r="L134"/>
  <c r="K134"/>
  <c r="J134"/>
  <c r="I134"/>
  <c r="H134"/>
  <c r="G134"/>
  <c r="F134"/>
  <c r="E134"/>
  <c r="D134"/>
  <c r="C134"/>
  <c r="B134"/>
  <c r="A134"/>
  <c r="AQ133"/>
  <c r="AP133"/>
  <c r="AO133"/>
  <c r="AN133"/>
  <c r="AM133"/>
  <c r="N133"/>
  <c r="M133"/>
  <c r="L133"/>
  <c r="K133"/>
  <c r="J133"/>
  <c r="I133"/>
  <c r="H133"/>
  <c r="G133"/>
  <c r="F133"/>
  <c r="E133"/>
  <c r="D133"/>
  <c r="C133"/>
  <c r="B133"/>
  <c r="A133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46"/>
  <c r="AQ165"/>
  <c r="AP165"/>
  <c r="AO165"/>
  <c r="AN165"/>
  <c r="AM165"/>
  <c r="AL165"/>
  <c r="AK165"/>
  <c r="AJ165"/>
  <c r="AI165"/>
  <c r="AH165"/>
  <c r="AG165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B165"/>
  <c r="A165"/>
  <c r="AQ131"/>
  <c r="AP131"/>
  <c r="AO131"/>
  <c r="AN131"/>
  <c r="AM131"/>
  <c r="AL131"/>
  <c r="AK131"/>
  <c r="AJ131"/>
  <c r="AI131"/>
  <c r="AH131"/>
  <c r="AG131"/>
  <c r="N131"/>
  <c r="M131"/>
  <c r="L131"/>
  <c r="K131"/>
  <c r="J131"/>
  <c r="I131"/>
  <c r="H131"/>
  <c r="G131"/>
  <c r="F131"/>
  <c r="E131"/>
  <c r="D131"/>
  <c r="C131"/>
  <c r="B131"/>
  <c r="A131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44"/>
  <c r="AQ149"/>
  <c r="AP149"/>
  <c r="AO149"/>
  <c r="N149"/>
  <c r="M149"/>
  <c r="L149"/>
  <c r="K149"/>
  <c r="J149"/>
  <c r="I149"/>
  <c r="H149"/>
  <c r="G149"/>
  <c r="F149"/>
  <c r="E149"/>
  <c r="D149"/>
  <c r="C149"/>
  <c r="B149"/>
  <c r="A149"/>
  <c r="AQ164"/>
  <c r="AP164"/>
  <c r="AO164"/>
  <c r="AN164"/>
  <c r="AM164"/>
  <c r="AL164"/>
  <c r="AK164"/>
  <c r="AJ164"/>
  <c r="AI164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J164"/>
  <c r="I164"/>
  <c r="H164"/>
  <c r="G164"/>
  <c r="F164"/>
  <c r="E164"/>
  <c r="D164"/>
  <c r="C164"/>
  <c r="B164"/>
  <c r="A164"/>
  <c r="F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AI42"/>
  <c r="AH42"/>
  <c r="AG42"/>
  <c r="AO42"/>
  <c r="AI147"/>
  <c r="AH147"/>
  <c r="AG147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O147"/>
  <c r="T145"/>
  <c r="AI145"/>
  <c r="AH145"/>
  <c r="AG145"/>
  <c r="AF145"/>
  <c r="AE145"/>
  <c r="AD145"/>
  <c r="AC145"/>
  <c r="AB145"/>
  <c r="AA145"/>
  <c r="Z145"/>
  <c r="Y145"/>
  <c r="X145"/>
  <c r="W145"/>
  <c r="V145"/>
  <c r="U145"/>
  <c r="S145"/>
  <c r="R145"/>
  <c r="Q145"/>
  <c r="P145"/>
  <c r="O145"/>
  <c r="AQ132"/>
  <c r="AP132"/>
  <c r="AO132"/>
  <c r="AN132"/>
  <c r="AM132"/>
  <c r="AL132"/>
  <c r="AK132"/>
  <c r="AJ132"/>
  <c r="N132"/>
  <c r="M132"/>
  <c r="L132"/>
  <c r="K132"/>
  <c r="J132"/>
  <c r="I132"/>
  <c r="H132"/>
  <c r="G132"/>
  <c r="E132"/>
  <c r="D132"/>
  <c r="C132"/>
  <c r="B132"/>
  <c r="A132"/>
  <c r="AQ43"/>
  <c r="AP43"/>
  <c r="AO43"/>
  <c r="AN43"/>
  <c r="AM43"/>
  <c r="AL43"/>
  <c r="AK43"/>
  <c r="AJ43"/>
  <c r="N43"/>
  <c r="M43"/>
  <c r="L43"/>
  <c r="K43"/>
  <c r="J43"/>
  <c r="I43"/>
  <c r="H43"/>
  <c r="G43"/>
  <c r="F43"/>
  <c r="E43"/>
  <c r="D43"/>
  <c r="C43"/>
  <c r="B43"/>
  <c r="A43"/>
  <c r="AQ42"/>
  <c r="AP42"/>
  <c r="AN42"/>
  <c r="AM42"/>
  <c r="AL42"/>
  <c r="AK42"/>
  <c r="AJ42"/>
  <c r="N42"/>
  <c r="M42"/>
  <c r="L42"/>
  <c r="K42"/>
  <c r="J42"/>
  <c r="I42"/>
  <c r="H42"/>
  <c r="G42"/>
  <c r="F42"/>
  <c r="E42"/>
  <c r="D42"/>
  <c r="C42"/>
  <c r="B42"/>
  <c r="A42"/>
  <c r="AQ148"/>
  <c r="AP148"/>
  <c r="AO148"/>
  <c r="N148"/>
  <c r="M148"/>
  <c r="L148"/>
  <c r="K148"/>
  <c r="J148"/>
  <c r="I148"/>
  <c r="H148"/>
  <c r="G148"/>
  <c r="F148"/>
  <c r="E148"/>
  <c r="D148"/>
  <c r="C148"/>
  <c r="B148"/>
  <c r="A148"/>
  <c r="AQ147"/>
  <c r="AP147"/>
  <c r="AO147"/>
  <c r="AN147"/>
  <c r="AM147"/>
  <c r="AL147"/>
  <c r="AK147"/>
  <c r="AJ147"/>
  <c r="N147"/>
  <c r="M147"/>
  <c r="L147"/>
  <c r="K147"/>
  <c r="J147"/>
  <c r="I147"/>
  <c r="H147"/>
  <c r="G147"/>
  <c r="F147"/>
  <c r="E147"/>
  <c r="D147"/>
  <c r="C147"/>
  <c r="B147"/>
  <c r="A147"/>
  <c r="AQ188"/>
  <c r="AP188"/>
  <c r="N188"/>
  <c r="M188"/>
  <c r="L188"/>
  <c r="K188"/>
  <c r="J188"/>
  <c r="I188"/>
  <c r="H188"/>
  <c r="G188"/>
  <c r="F188"/>
  <c r="E188"/>
  <c r="D188"/>
  <c r="C188"/>
  <c r="B188"/>
  <c r="A188"/>
  <c r="AQ146"/>
  <c r="AP146"/>
  <c r="AO146"/>
  <c r="N146"/>
  <c r="M146"/>
  <c r="L146"/>
  <c r="K146"/>
  <c r="J146"/>
  <c r="I146"/>
  <c r="H146"/>
  <c r="G146"/>
  <c r="F146"/>
  <c r="E146"/>
  <c r="D146"/>
  <c r="C146"/>
  <c r="B146"/>
  <c r="A146"/>
  <c r="AQ145"/>
  <c r="AP145"/>
  <c r="AO145"/>
  <c r="AN145"/>
  <c r="AM145"/>
  <c r="AL145"/>
  <c r="AK145"/>
  <c r="AJ145"/>
  <c r="N145"/>
  <c r="M145"/>
  <c r="L145"/>
  <c r="K145"/>
  <c r="J145"/>
  <c r="I145"/>
  <c r="H145"/>
  <c r="G145"/>
  <c r="F145"/>
  <c r="E145"/>
  <c r="D145"/>
  <c r="C145"/>
  <c r="B145"/>
  <c r="A145"/>
  <c r="AO137"/>
  <c r="AN137"/>
  <c r="AM137"/>
  <c r="AL137"/>
  <c r="AK137"/>
  <c r="AJ137"/>
  <c r="AI137"/>
  <c r="AQ137"/>
  <c r="AP137"/>
  <c r="N137"/>
  <c r="M137"/>
  <c r="L137"/>
  <c r="K137"/>
  <c r="J137"/>
  <c r="I137"/>
  <c r="H137"/>
  <c r="G137"/>
  <c r="F137"/>
  <c r="E137"/>
  <c r="D137"/>
  <c r="C137"/>
  <c r="B137"/>
  <c r="A137"/>
  <c r="AQ183"/>
  <c r="N183"/>
  <c r="M183"/>
  <c r="L183"/>
  <c r="K183"/>
  <c r="J183"/>
  <c r="I183"/>
  <c r="H183"/>
  <c r="G183"/>
  <c r="F183"/>
  <c r="E183"/>
  <c r="D183"/>
  <c r="C183"/>
  <c r="B183"/>
  <c r="A183"/>
  <c r="AQ130"/>
  <c r="AP130"/>
  <c r="AO130"/>
  <c r="AN130"/>
  <c r="AM130"/>
  <c r="AL130"/>
  <c r="AK130"/>
  <c r="AJ130"/>
  <c r="N130"/>
  <c r="M130"/>
  <c r="L130"/>
  <c r="K130"/>
  <c r="J130"/>
  <c r="I130"/>
  <c r="H130"/>
  <c r="G130"/>
  <c r="F130"/>
  <c r="E130"/>
  <c r="D130"/>
  <c r="C130"/>
  <c r="B130"/>
  <c r="A130"/>
  <c r="AQ156"/>
  <c r="AP156"/>
  <c r="AO156"/>
  <c r="AN156"/>
  <c r="AM156"/>
  <c r="AL156"/>
  <c r="AK156"/>
  <c r="AJ156"/>
  <c r="AI156"/>
  <c r="AH156"/>
  <c r="N156"/>
  <c r="M156"/>
  <c r="L156"/>
  <c r="K156"/>
  <c r="J156"/>
  <c r="I156"/>
  <c r="H156"/>
  <c r="G156"/>
  <c r="F156"/>
  <c r="E156"/>
  <c r="D156"/>
  <c r="C156"/>
  <c r="B156"/>
  <c r="A156"/>
  <c r="AQ16"/>
  <c r="AP16"/>
  <c r="AO16"/>
  <c r="AN16"/>
  <c r="AM16"/>
  <c r="AL16"/>
  <c r="AK16"/>
  <c r="AJ16"/>
  <c r="AI16"/>
  <c r="AH16"/>
  <c r="AG16"/>
  <c r="AF16"/>
  <c r="AE16"/>
  <c r="AD16"/>
  <c r="AC16"/>
  <c r="N16"/>
  <c r="M16"/>
  <c r="L16"/>
  <c r="K16"/>
  <c r="J16"/>
  <c r="I16"/>
  <c r="H16"/>
  <c r="G16"/>
  <c r="F16"/>
  <c r="E16"/>
  <c r="D16"/>
  <c r="C16"/>
  <c r="B16"/>
  <c r="A16"/>
  <c r="AQ153"/>
  <c r="AP153"/>
  <c r="AO153"/>
  <c r="AN153"/>
  <c r="AM153"/>
  <c r="AL153"/>
  <c r="AK153"/>
  <c r="AJ153"/>
  <c r="AI153"/>
  <c r="AH153"/>
  <c r="AG153"/>
  <c r="AF153"/>
  <c r="AE153"/>
  <c r="AD153"/>
  <c r="AC153"/>
  <c r="AB153"/>
  <c r="AA153"/>
  <c r="Z153"/>
  <c r="N153"/>
  <c r="M153"/>
  <c r="L153"/>
  <c r="K153"/>
  <c r="J153"/>
  <c r="I153"/>
  <c r="H153"/>
  <c r="G153"/>
  <c r="F153"/>
  <c r="E153"/>
  <c r="D153"/>
  <c r="C153"/>
  <c r="B153"/>
  <c r="A153"/>
  <c r="AA15"/>
  <c r="Z15"/>
  <c r="Y15"/>
  <c r="X15"/>
  <c r="W15"/>
  <c r="V15"/>
  <c r="U15"/>
  <c r="AQ15"/>
  <c r="AP15"/>
  <c r="AO15"/>
  <c r="AN15"/>
  <c r="AM15"/>
  <c r="AL15"/>
  <c r="AK15"/>
  <c r="AJ15"/>
  <c r="AI15"/>
  <c r="AH15"/>
  <c r="AG15"/>
  <c r="AF15"/>
  <c r="AE15"/>
  <c r="AD15"/>
  <c r="AC15"/>
  <c r="AB15"/>
  <c r="N15"/>
  <c r="M15"/>
  <c r="L15"/>
  <c r="K15"/>
  <c r="J15"/>
  <c r="I15"/>
  <c r="H15"/>
  <c r="G15"/>
  <c r="F15"/>
  <c r="E15"/>
  <c r="D15"/>
  <c r="C15"/>
  <c r="B15"/>
  <c r="A15"/>
  <c r="AI14"/>
  <c r="AH14"/>
  <c r="AG14"/>
  <c r="AF14"/>
  <c r="AE14"/>
  <c r="AD14"/>
  <c r="AC14"/>
  <c r="AB14"/>
  <c r="AQ14"/>
  <c r="AP14"/>
  <c r="AO14"/>
  <c r="AN14"/>
  <c r="AM14"/>
  <c r="AL14"/>
  <c r="AK14"/>
  <c r="AJ14"/>
  <c r="N14"/>
  <c r="M14"/>
  <c r="L14"/>
  <c r="K14"/>
  <c r="J14"/>
  <c r="I14"/>
  <c r="H14"/>
  <c r="G14"/>
  <c r="F14"/>
  <c r="E14"/>
  <c r="D14"/>
  <c r="C14"/>
  <c r="B14"/>
  <c r="A14"/>
  <c r="AQ13"/>
  <c r="AP13"/>
  <c r="AO13"/>
  <c r="AN13"/>
  <c r="AM13"/>
  <c r="AL13"/>
  <c r="AK13"/>
  <c r="AJ13"/>
  <c r="N13"/>
  <c r="M13"/>
  <c r="L13"/>
  <c r="K13"/>
  <c r="J13"/>
  <c r="I13"/>
  <c r="H13"/>
  <c r="G13"/>
  <c r="F13"/>
  <c r="E13"/>
  <c r="D13"/>
  <c r="C13"/>
  <c r="B13"/>
  <c r="A13"/>
  <c r="T93" i="3"/>
  <c r="T92" i="4"/>
  <c r="S93" i="3"/>
  <c r="S92" i="4"/>
  <c r="N12" i="2"/>
  <c r="M12"/>
  <c r="L12"/>
  <c r="K12"/>
  <c r="J12"/>
  <c r="I12"/>
  <c r="H12"/>
  <c r="G12"/>
  <c r="F12"/>
  <c r="E12"/>
  <c r="D12"/>
  <c r="C12"/>
  <c r="B12"/>
  <c r="A12"/>
  <c r="AQ11"/>
  <c r="AP11"/>
  <c r="AO11"/>
  <c r="AN11"/>
  <c r="AM11"/>
  <c r="AL11"/>
  <c r="AK11"/>
  <c r="AJ11"/>
  <c r="AI11"/>
  <c r="AH11"/>
  <c r="AG11"/>
  <c r="AF11"/>
  <c r="AE11"/>
  <c r="AD11"/>
  <c r="N11"/>
  <c r="M11"/>
  <c r="L11"/>
  <c r="K11"/>
  <c r="J11"/>
  <c r="I11"/>
  <c r="H11"/>
  <c r="G11"/>
  <c r="F11"/>
  <c r="E11"/>
  <c r="D11"/>
  <c r="C11"/>
  <c r="B11"/>
  <c r="A11"/>
  <c r="AQ172"/>
  <c r="AP172"/>
  <c r="AO172"/>
  <c r="AN172"/>
  <c r="AM172"/>
  <c r="AL172"/>
  <c r="AK172"/>
  <c r="AJ172"/>
  <c r="AI172"/>
  <c r="AH172"/>
  <c r="AG172"/>
  <c r="AF172"/>
  <c r="AE172"/>
  <c r="AD172"/>
  <c r="N172"/>
  <c r="M172"/>
  <c r="L172"/>
  <c r="K172"/>
  <c r="J172"/>
  <c r="I172"/>
  <c r="H172"/>
  <c r="G172"/>
  <c r="F172"/>
  <c r="E172"/>
  <c r="D172"/>
  <c r="C172"/>
  <c r="B172"/>
  <c r="A172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9"/>
  <c r="AA152"/>
  <c r="Z152"/>
  <c r="Y152"/>
  <c r="X152"/>
  <c r="W152"/>
  <c r="V152"/>
  <c r="U152"/>
  <c r="T152"/>
  <c r="S152"/>
  <c r="R152"/>
  <c r="Q152"/>
  <c r="P152"/>
  <c r="O152"/>
  <c r="AQ152"/>
  <c r="AP152"/>
  <c r="AO152"/>
  <c r="AN152"/>
  <c r="AM152"/>
  <c r="AL152"/>
  <c r="AK152"/>
  <c r="AJ152"/>
  <c r="AI152"/>
  <c r="AH152"/>
  <c r="AG152"/>
  <c r="AF152"/>
  <c r="AE152"/>
  <c r="AD152"/>
  <c r="N152"/>
  <c r="M152"/>
  <c r="L152"/>
  <c r="K152"/>
  <c r="J152"/>
  <c r="I152"/>
  <c r="H152"/>
  <c r="G152"/>
  <c r="F152"/>
  <c r="E152"/>
  <c r="D152"/>
  <c r="C152"/>
  <c r="B152"/>
  <c r="A152"/>
  <c r="AC8"/>
  <c r="AC7"/>
  <c r="AC6"/>
  <c r="AQ8"/>
  <c r="AP8"/>
  <c r="AO8"/>
  <c r="AN8"/>
  <c r="AM8"/>
  <c r="AL8"/>
  <c r="AK8"/>
  <c r="AJ8"/>
  <c r="AI8"/>
  <c r="AH8"/>
  <c r="AG8"/>
  <c r="AF8"/>
  <c r="AE8"/>
  <c r="AD8"/>
  <c r="N8"/>
  <c r="M8"/>
  <c r="L8"/>
  <c r="K8"/>
  <c r="J8"/>
  <c r="I8"/>
  <c r="H8"/>
  <c r="G8"/>
  <c r="F8"/>
  <c r="E8"/>
  <c r="D8"/>
  <c r="C8"/>
  <c r="B8"/>
  <c r="A8"/>
  <c r="AQ7"/>
  <c r="AP7"/>
  <c r="AO7"/>
  <c r="AN7"/>
  <c r="AM7"/>
  <c r="AL7"/>
  <c r="AK7"/>
  <c r="AJ7"/>
  <c r="AI7"/>
  <c r="AH7"/>
  <c r="AG7"/>
  <c r="AF7"/>
  <c r="AE7"/>
  <c r="AD7"/>
  <c r="N7"/>
  <c r="M7"/>
  <c r="L7"/>
  <c r="K7"/>
  <c r="J7"/>
  <c r="I7"/>
  <c r="H7"/>
  <c r="G7"/>
  <c r="F7"/>
  <c r="E7"/>
  <c r="D7"/>
  <c r="C7"/>
  <c r="B7"/>
  <c r="A7"/>
  <c r="AQ6"/>
  <c r="AP6"/>
  <c r="AO6"/>
  <c r="AN6"/>
  <c r="AM6"/>
  <c r="AL6"/>
  <c r="AK6"/>
  <c r="AJ6"/>
  <c r="AI6"/>
  <c r="AH6"/>
  <c r="AG6"/>
  <c r="AF6"/>
  <c r="AE6"/>
  <c r="AD6"/>
  <c r="N6"/>
  <c r="M6"/>
  <c r="L6"/>
  <c r="K6"/>
  <c r="J6"/>
  <c r="I6"/>
  <c r="H6"/>
  <c r="G6"/>
  <c r="F6"/>
  <c r="E6"/>
  <c r="D6"/>
  <c r="C6"/>
  <c r="B6"/>
  <c r="A6"/>
  <c r="AQ4"/>
  <c r="AP4"/>
  <c r="AO4"/>
  <c r="AN4"/>
  <c r="AM4"/>
  <c r="AL4"/>
  <c r="AK4"/>
  <c r="AJ4"/>
  <c r="AI4"/>
  <c r="AH4"/>
  <c r="AG4"/>
  <c r="AF4"/>
  <c r="AE4"/>
  <c r="AD4"/>
  <c r="N4"/>
  <c r="M4"/>
  <c r="L4"/>
  <c r="K4"/>
  <c r="J4"/>
  <c r="I4"/>
  <c r="H4"/>
  <c r="G4"/>
  <c r="F4"/>
  <c r="E4"/>
  <c r="D4"/>
  <c r="C4"/>
  <c r="B4"/>
  <c r="A4"/>
  <c r="AQ150"/>
  <c r="AP150"/>
  <c r="AO150"/>
  <c r="AN150"/>
  <c r="AM150"/>
  <c r="AL150"/>
  <c r="AK150"/>
  <c r="AJ150"/>
  <c r="AI150"/>
  <c r="AH150"/>
  <c r="AG150"/>
  <c r="AF150"/>
  <c r="AE150"/>
  <c r="AD150"/>
  <c r="I150"/>
  <c r="N150"/>
  <c r="M150"/>
  <c r="L150"/>
  <c r="K150"/>
  <c r="J150"/>
  <c r="H150"/>
  <c r="G150"/>
  <c r="F150"/>
  <c r="E150"/>
  <c r="D150"/>
  <c r="C150"/>
  <c r="A150"/>
  <c r="R93" i="3"/>
  <c r="R92" i="4"/>
  <c r="Q93" i="3"/>
  <c r="Q92" i="4"/>
  <c r="P93" i="3"/>
  <c r="P92" i="4"/>
  <c r="O93" i="3"/>
  <c r="O92" i="4"/>
  <c r="N93" i="3"/>
  <c r="N92" i="4"/>
  <c r="M93" i="3"/>
  <c r="M92" i="4"/>
  <c r="L93" i="3"/>
  <c r="L92" i="4"/>
  <c r="K93" i="3"/>
  <c r="K92" i="4"/>
  <c r="J93" i="3"/>
  <c r="J92" i="4"/>
</calcChain>
</file>

<file path=xl/comments1.xml><?xml version="1.0" encoding="utf-8"?>
<comments xmlns="http://schemas.openxmlformats.org/spreadsheetml/2006/main">
  <authors>
    <author>Jin</author>
    <author>Jindřich Reiser</author>
  </authors>
  <commentList>
    <comment ref="BB3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Provizorní 31-10m3</t>
        </r>
      </text>
    </comment>
    <comment ref="BC3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Nepočítat, jede se přes provizorní 320 - 31</t>
        </r>
      </text>
    </comment>
    <comment ref="BI5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Provizorní plynoměr 206763,54 - 207133,92</t>
        </r>
      </text>
    </comment>
    <comment ref="BB65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Svévolně demontovaný vodoměr</t>
        </r>
      </text>
    </comment>
    <comment ref="BB102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Svévolně demontovaný vodoměr</t>
        </r>
      </text>
    </comment>
    <comment ref="BB104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Svévolně demontovaný vodoměr</t>
        </r>
      </text>
    </comment>
    <comment ref="BB108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Provizorní plynoměr 362942,8 až 365380,8</t>
        </r>
      </text>
    </comment>
    <comment ref="BC108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Provizorní 368530 - 365380</t>
        </r>
      </text>
    </comment>
    <comment ref="CP117" authorId="1">
      <text>
        <r>
          <rPr>
            <b/>
            <sz val="9"/>
            <color indexed="81"/>
            <rFont val="Tahoma"/>
            <charset val="1"/>
          </rPr>
          <t>Jindřich Reiser:</t>
        </r>
        <r>
          <rPr>
            <sz val="9"/>
            <color indexed="81"/>
            <rFont val="Tahoma"/>
            <charset val="1"/>
          </rPr>
          <t xml:space="preserve">
Nefunguje IAWE (hodnoty posledních 3 dnů bráno z ION)</t>
        </r>
      </text>
    </comment>
    <comment ref="BB121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Svévolně demontovaný vodoměr</t>
        </r>
      </text>
    </comment>
    <comment ref="BE130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Sečíst s druhým plynoměrem bez přepočtu</t>
        </r>
      </text>
    </comment>
  </commentList>
</comments>
</file>

<file path=xl/comments2.xml><?xml version="1.0" encoding="utf-8"?>
<comments xmlns="http://schemas.openxmlformats.org/spreadsheetml/2006/main">
  <authors>
    <author>Jin</author>
    <author>Jindřich Reiser</author>
  </authors>
  <commentList>
    <comment ref="BA3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+provizorní</t>
        </r>
      </text>
    </comment>
    <comment ref="BB3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nepočítat provizorní 289m3</t>
        </r>
      </text>
    </comment>
    <comment ref="BH5" authorId="0">
      <text>
        <r>
          <rPr>
            <b/>
            <sz val="9"/>
            <color indexed="81"/>
            <rFont val="Tahoma"/>
            <charset val="1"/>
          </rPr>
          <t>Jin:</t>
        </r>
        <r>
          <rPr>
            <sz val="9"/>
            <color indexed="81"/>
            <rFont val="Tahoma"/>
            <charset val="1"/>
          </rPr>
          <t xml:space="preserve">
Provizorní plynoměr 370,38</t>
        </r>
      </text>
    </comment>
    <comment ref="Q6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Neznámý počáteční stav vodoměru ČOV</t>
        </r>
      </text>
    </comment>
    <comment ref="CB17" authorId="1">
      <text>
        <r>
          <rPr>
            <b/>
            <sz val="9"/>
            <color indexed="81"/>
            <rFont val="Tahoma"/>
            <charset val="1"/>
          </rPr>
          <t>Jindřich Reiser:</t>
        </r>
        <r>
          <rPr>
            <sz val="9"/>
            <color indexed="81"/>
            <rFont val="Tahoma"/>
            <charset val="1"/>
          </rPr>
          <t xml:space="preserve">
Za rok</t>
        </r>
      </text>
    </comment>
    <comment ref="CB18" authorId="1">
      <text>
        <r>
          <rPr>
            <b/>
            <sz val="9"/>
            <color indexed="81"/>
            <rFont val="Tahoma"/>
            <charset val="1"/>
          </rPr>
          <t>Jindřich Reiser:</t>
        </r>
        <r>
          <rPr>
            <sz val="9"/>
            <color indexed="81"/>
            <rFont val="Tahoma"/>
            <charset val="1"/>
          </rPr>
          <t xml:space="preserve">
Za rok</t>
        </r>
      </text>
    </comment>
    <comment ref="CB19" authorId="1">
      <text>
        <r>
          <rPr>
            <b/>
            <sz val="9"/>
            <color indexed="81"/>
            <rFont val="Tahoma"/>
            <charset val="1"/>
          </rPr>
          <t>Jindřich Reiser:</t>
        </r>
        <r>
          <rPr>
            <sz val="9"/>
            <color indexed="81"/>
            <rFont val="Tahoma"/>
            <charset val="1"/>
          </rPr>
          <t xml:space="preserve">
Za rok</t>
        </r>
      </text>
    </comment>
    <comment ref="BM44" authorId="1">
      <text>
        <r>
          <rPr>
            <b/>
            <sz val="9"/>
            <color indexed="81"/>
            <rFont val="Tahoma"/>
            <charset val="1"/>
          </rPr>
          <t>Jindřich Reiser:</t>
        </r>
        <r>
          <rPr>
            <sz val="9"/>
            <color indexed="81"/>
            <rFont val="Tahoma"/>
            <charset val="1"/>
          </rPr>
          <t xml:space="preserve">
Oprava průtokoměru</t>
        </r>
      </text>
    </comment>
    <comment ref="CB127" authorId="1">
      <text>
        <r>
          <rPr>
            <b/>
            <sz val="9"/>
            <color indexed="81"/>
            <rFont val="Tahoma"/>
            <charset val="1"/>
          </rPr>
          <t>Jindřich Reiser:</t>
        </r>
        <r>
          <rPr>
            <sz val="9"/>
            <color indexed="81"/>
            <rFont val="Tahoma"/>
            <charset val="1"/>
          </rPr>
          <t xml:space="preserve">
Porucha plynoměru - přičteno 14700m3</t>
        </r>
      </text>
    </comment>
    <comment ref="BD128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Sečíst s druhým plynoměrem s přepočtem
</t>
        </r>
      </text>
    </comment>
    <comment ref="BD129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Sečíst s druhým plynoměrem bez přepočtu</t>
        </r>
      </text>
    </comment>
  </commentList>
</comments>
</file>

<file path=xl/sharedStrings.xml><?xml version="1.0" encoding="utf-8"?>
<sst xmlns="http://schemas.openxmlformats.org/spreadsheetml/2006/main" count="2806" uniqueCount="698">
  <si>
    <t>OM</t>
  </si>
  <si>
    <t>Stav</t>
  </si>
  <si>
    <t>Seř.</t>
  </si>
  <si>
    <t>Umístění</t>
  </si>
  <si>
    <t>Firma</t>
  </si>
  <si>
    <t>Objekt</t>
  </si>
  <si>
    <t>Odběř. místo</t>
  </si>
  <si>
    <t>Vývod</t>
  </si>
  <si>
    <t>Jištění</t>
  </si>
  <si>
    <t>Sazba</t>
  </si>
  <si>
    <t>Elektroměr</t>
  </si>
  <si>
    <t>K</t>
  </si>
  <si>
    <t>Pozn.</t>
  </si>
  <si>
    <t>A</t>
  </si>
  <si>
    <t>PT1</t>
  </si>
  <si>
    <t>Viták</t>
  </si>
  <si>
    <t>C02</t>
  </si>
  <si>
    <t>N2715724</t>
  </si>
  <si>
    <t>od května 09</t>
  </si>
  <si>
    <t>Č. elměru.</t>
  </si>
  <si>
    <t>Duno</t>
  </si>
  <si>
    <t>ION</t>
  </si>
  <si>
    <t>od 5.10.08</t>
  </si>
  <si>
    <t>MA-0807A727-11</t>
  </si>
  <si>
    <t>AF1</t>
  </si>
  <si>
    <t>Horáček</t>
  </si>
  <si>
    <t>51 - 3,4</t>
  </si>
  <si>
    <t>5100 - 3,4</t>
  </si>
  <si>
    <t>N720775</t>
  </si>
  <si>
    <t>F1</t>
  </si>
  <si>
    <t>od 19.1.08</t>
  </si>
  <si>
    <t>Halíř a Diviš</t>
  </si>
  <si>
    <t>500 drtírna</t>
  </si>
  <si>
    <t>MA-0807A944-11</t>
  </si>
  <si>
    <t>H+D</t>
  </si>
  <si>
    <t>od 21.11.08 15:00</t>
  </si>
  <si>
    <t>PT3</t>
  </si>
  <si>
    <t>84 stará</t>
  </si>
  <si>
    <t>8400 W2 st.</t>
  </si>
  <si>
    <t>C03 TPS</t>
  </si>
  <si>
    <t>MA-0804A586-11</t>
  </si>
  <si>
    <t>W2</t>
  </si>
  <si>
    <t>84 nová</t>
  </si>
  <si>
    <t>8400 W3 no.</t>
  </si>
  <si>
    <t>MA-0807A733-11</t>
  </si>
  <si>
    <t>W3</t>
  </si>
  <si>
    <t>8400 W4 no.</t>
  </si>
  <si>
    <t>MA-0807B012-11</t>
  </si>
  <si>
    <t>W4</t>
  </si>
  <si>
    <t>od 1.10.08 12:15</t>
  </si>
  <si>
    <t>od 1.10.08 12:15, 1.5.09 - změna jištění</t>
  </si>
  <si>
    <t>TPS</t>
  </si>
  <si>
    <t>B14</t>
  </si>
  <si>
    <t>C02 TPS</t>
  </si>
  <si>
    <t>N813600</t>
  </si>
  <si>
    <t>PT4</t>
  </si>
  <si>
    <t>N767639</t>
  </si>
  <si>
    <t>5000 příst.</t>
  </si>
  <si>
    <t>50 př.</t>
  </si>
  <si>
    <t>50 příst.</t>
  </si>
  <si>
    <t>Silhouette</t>
  </si>
  <si>
    <t>3-9</t>
  </si>
  <si>
    <t>MA-0807A741-11</t>
  </si>
  <si>
    <t>HT22</t>
  </si>
  <si>
    <t>MA-0806A150-11</t>
  </si>
  <si>
    <t>od 4.10.08</t>
  </si>
  <si>
    <t>B21</t>
  </si>
  <si>
    <t>Ježek</t>
  </si>
  <si>
    <t>N5172072</t>
  </si>
  <si>
    <t>od dubna 09</t>
  </si>
  <si>
    <t>Průřez</t>
  </si>
  <si>
    <t>Energie</t>
  </si>
  <si>
    <t>Měřidlo</t>
  </si>
  <si>
    <r>
      <t>Sch</t>
    </r>
    <r>
      <rPr>
        <sz val="9"/>
        <color theme="1"/>
        <rFont val="Times New Roman"/>
        <family val="1"/>
        <charset val="238"/>
      </rPr>
      <t>ä</t>
    </r>
    <r>
      <rPr>
        <sz val="9"/>
        <color theme="1"/>
        <rFont val="Calibri"/>
        <family val="2"/>
        <charset val="238"/>
      </rPr>
      <t>fer-Menk</t>
    </r>
  </si>
  <si>
    <t>Voda</t>
  </si>
  <si>
    <t>Teplo</t>
  </si>
  <si>
    <t>Kompozit</t>
  </si>
  <si>
    <t>Plyn</t>
  </si>
  <si>
    <t>Wilden</t>
  </si>
  <si>
    <t>Interobal</t>
  </si>
  <si>
    <t>I.P.P.E. s.r.o.</t>
  </si>
  <si>
    <t>ČOV</t>
  </si>
  <si>
    <t>B+B</t>
  </si>
  <si>
    <t>Nouzov</t>
  </si>
  <si>
    <t>Regulační st.</t>
  </si>
  <si>
    <t>H</t>
  </si>
  <si>
    <t>CVJ</t>
  </si>
  <si>
    <t>Špíral</t>
  </si>
  <si>
    <t>Výměna plynoměru 6.2.09</t>
  </si>
  <si>
    <t>Delikomat</t>
  </si>
  <si>
    <t>10c</t>
  </si>
  <si>
    <t>2.6.09 - Konec</t>
  </si>
  <si>
    <t>Poč. stav 0, 4.6.09 -  Konec</t>
  </si>
  <si>
    <t>4.6.09 - Konec</t>
  </si>
  <si>
    <t>1.4. + 27.8.09 Nový vodoměr (0)</t>
  </si>
  <si>
    <t>od 9.12.09</t>
  </si>
  <si>
    <t>O2</t>
  </si>
  <si>
    <t>magnetka</t>
  </si>
  <si>
    <t>N2027947</t>
  </si>
  <si>
    <t>BO2</t>
  </si>
  <si>
    <t>od 1.9.08</t>
  </si>
  <si>
    <t>16a</t>
  </si>
  <si>
    <t>DJS</t>
  </si>
  <si>
    <t>Vistemat</t>
  </si>
  <si>
    <t>Strelka</t>
  </si>
  <si>
    <t>N3765667</t>
  </si>
  <si>
    <t>N4194924</t>
  </si>
  <si>
    <t>budova 37</t>
  </si>
  <si>
    <t>Vopat</t>
  </si>
  <si>
    <t>Budova 18</t>
  </si>
  <si>
    <t>Kraus</t>
  </si>
  <si>
    <t>N2696699</t>
  </si>
  <si>
    <t>MA-0807A731-11</t>
  </si>
  <si>
    <t>Garáže 15</t>
  </si>
  <si>
    <t>Klášterka</t>
  </si>
  <si>
    <t>od 7.8.08</t>
  </si>
  <si>
    <t>F2</t>
  </si>
  <si>
    <t>od listopadu 08</t>
  </si>
  <si>
    <t>F3</t>
  </si>
  <si>
    <t>měřeno od 27.2.09</t>
  </si>
  <si>
    <t>F4</t>
  </si>
  <si>
    <t>F5</t>
  </si>
  <si>
    <t>F6</t>
  </si>
  <si>
    <t>2a+2b</t>
  </si>
  <si>
    <t>odpopílkování</t>
  </si>
  <si>
    <t>Kotelna</t>
  </si>
  <si>
    <t>Ubytovny</t>
  </si>
  <si>
    <t>záskok</t>
  </si>
  <si>
    <t>odpopíl. záskok</t>
  </si>
  <si>
    <t>od 18.2.09</t>
  </si>
  <si>
    <t>A25</t>
  </si>
  <si>
    <t>A26</t>
  </si>
  <si>
    <t>A29</t>
  </si>
  <si>
    <t>A31</t>
  </si>
  <si>
    <t>A32</t>
  </si>
  <si>
    <t>A35</t>
  </si>
  <si>
    <t>Trumatic</t>
  </si>
  <si>
    <t>bagr vlečka</t>
  </si>
  <si>
    <t>B12</t>
  </si>
  <si>
    <t>B18</t>
  </si>
  <si>
    <t>C23</t>
  </si>
  <si>
    <t>ubytovny</t>
  </si>
  <si>
    <t>D04</t>
  </si>
  <si>
    <t>D07</t>
  </si>
  <si>
    <t>Kompenzace</t>
  </si>
  <si>
    <t>HT110</t>
  </si>
  <si>
    <t>od 10.2.09</t>
  </si>
  <si>
    <t>Dko</t>
  </si>
  <si>
    <t>Eno</t>
  </si>
  <si>
    <t>Jesenická</t>
  </si>
  <si>
    <t>Biogas</t>
  </si>
  <si>
    <t>MA-0807B006-11</t>
  </si>
  <si>
    <t>garáže</t>
  </si>
  <si>
    <t>Hasičárna</t>
  </si>
  <si>
    <t>hasičárna garáž</t>
  </si>
  <si>
    <t>Trafo 1 0,4kV</t>
  </si>
  <si>
    <t>T1</t>
  </si>
  <si>
    <t>Trafo 2 0,4kV</t>
  </si>
  <si>
    <t>T2</t>
  </si>
  <si>
    <t>Milice</t>
  </si>
  <si>
    <t>Vrátnice</t>
  </si>
  <si>
    <t>Plechovka 55</t>
  </si>
  <si>
    <t>Plechovka 56</t>
  </si>
  <si>
    <t>Magnetka 314</t>
  </si>
  <si>
    <t>Forensic One</t>
  </si>
  <si>
    <t>V</t>
  </si>
  <si>
    <t>A03</t>
  </si>
  <si>
    <t>B11</t>
  </si>
  <si>
    <t>B19</t>
  </si>
  <si>
    <t>D06</t>
  </si>
  <si>
    <t>DT1</t>
  </si>
  <si>
    <t>DT2</t>
  </si>
  <si>
    <t>F7</t>
  </si>
  <si>
    <t>F8</t>
  </si>
  <si>
    <t>F9</t>
  </si>
  <si>
    <t>F10</t>
  </si>
  <si>
    <t>do 4.10.08</t>
  </si>
  <si>
    <t>C+H</t>
  </si>
  <si>
    <t>19.1 - 5.10.08</t>
  </si>
  <si>
    <t>5.10. - ?.12.08</t>
  </si>
  <si>
    <t>do ?.12.08 jeřáb</t>
  </si>
  <si>
    <t>do 31.7.08</t>
  </si>
  <si>
    <t>Dělírna 51</t>
  </si>
  <si>
    <t>do ?.12.08 kompr.</t>
  </si>
  <si>
    <t>K1</t>
  </si>
  <si>
    <t>Přístavek 15</t>
  </si>
  <si>
    <t>Přístavek garáže</t>
  </si>
  <si>
    <t>konec - únor 09</t>
  </si>
  <si>
    <t>do 5.10.08</t>
  </si>
  <si>
    <t>2a + 2b</t>
  </si>
  <si>
    <t>Götz</t>
  </si>
  <si>
    <t>do 21.11.08 15:00</t>
  </si>
  <si>
    <t>Drtírna 5</t>
  </si>
  <si>
    <t>51-6</t>
  </si>
  <si>
    <t>od 1.2.08</t>
  </si>
  <si>
    <t>konec duben 09</t>
  </si>
  <si>
    <t>N813578</t>
  </si>
  <si>
    <t>Kompozit 45</t>
  </si>
  <si>
    <t>drtič odpadu 25.7.07 - 27.3.08</t>
  </si>
  <si>
    <t>drtič odpadu 28.3.08</t>
  </si>
  <si>
    <t>Malafa</t>
  </si>
  <si>
    <t>do 31.3.08</t>
  </si>
  <si>
    <t>M</t>
  </si>
  <si>
    <t>St. dvůr 18</t>
  </si>
  <si>
    <t>od 1.4.08</t>
  </si>
  <si>
    <t>Pešek (Mezado)</t>
  </si>
  <si>
    <t>1.11. - 31.11.08</t>
  </si>
  <si>
    <t>Elektro 16</t>
  </si>
  <si>
    <t>od 1.11.08</t>
  </si>
  <si>
    <t>16.2. - 4.10.08</t>
  </si>
  <si>
    <t>od února 09</t>
  </si>
  <si>
    <t>Šatny 13</t>
  </si>
  <si>
    <t>Šustr</t>
  </si>
  <si>
    <t>od 24.1.08</t>
  </si>
  <si>
    <t>konec 20.4.08</t>
  </si>
  <si>
    <t>do 30.6.08</t>
  </si>
  <si>
    <t>N767642</t>
  </si>
  <si>
    <t>Wilden st.</t>
  </si>
  <si>
    <t>do 1.10.08 12:15</t>
  </si>
  <si>
    <t>8400 W1 st.</t>
  </si>
  <si>
    <t>Wilden no.</t>
  </si>
  <si>
    <t>0108974</t>
  </si>
  <si>
    <t>0109001</t>
  </si>
  <si>
    <t>51 1+2</t>
  </si>
  <si>
    <t>od 1.3.08</t>
  </si>
  <si>
    <t>5100 1+2</t>
  </si>
  <si>
    <t>2x80A</t>
  </si>
  <si>
    <t>N762127</t>
  </si>
  <si>
    <t>od 1.10.08 12:15 - do 1.5.09 7:00</t>
  </si>
  <si>
    <t>MA-0807A734-11</t>
  </si>
  <si>
    <t>W1</t>
  </si>
  <si>
    <t>od 20.4.08</t>
  </si>
  <si>
    <t>N939186</t>
  </si>
  <si>
    <t>N1651774</t>
  </si>
  <si>
    <t>N795362</t>
  </si>
  <si>
    <t>od srpna 09</t>
  </si>
  <si>
    <t>Výpočetka</t>
  </si>
  <si>
    <t>Trafo 0,4kV</t>
  </si>
  <si>
    <t>Trafo 4 0,4kV</t>
  </si>
  <si>
    <t>prosinec 09</t>
  </si>
  <si>
    <t>leden 10</t>
  </si>
  <si>
    <t>Stavy</t>
  </si>
  <si>
    <t>kWh</t>
  </si>
  <si>
    <t>m3</t>
  </si>
  <si>
    <t>4"</t>
  </si>
  <si>
    <t>1"</t>
  </si>
  <si>
    <t>65mm</t>
  </si>
  <si>
    <t>2"</t>
  </si>
  <si>
    <t>32mm</t>
  </si>
  <si>
    <t>1 1/2"</t>
  </si>
  <si>
    <t>3/4"</t>
  </si>
  <si>
    <t>80mm</t>
  </si>
  <si>
    <t>080039245</t>
  </si>
  <si>
    <t>430893-07</t>
  </si>
  <si>
    <t>2-333-71-C</t>
  </si>
  <si>
    <t>9461997-03</t>
  </si>
  <si>
    <t>TCM311/04-4113</t>
  </si>
  <si>
    <t>TCM311/00-3366</t>
  </si>
  <si>
    <t>6526537-93</t>
  </si>
  <si>
    <t>1498</t>
  </si>
  <si>
    <t>D07UF075811-J</t>
  </si>
  <si>
    <t>22409869</t>
  </si>
  <si>
    <t>468570-07</t>
  </si>
  <si>
    <t>D07UF022697-0</t>
  </si>
  <si>
    <t>5735266-91</t>
  </si>
  <si>
    <t>NR4119202</t>
  </si>
  <si>
    <t>21073701</t>
  </si>
  <si>
    <t>8299270-01</t>
  </si>
  <si>
    <t>406291-07</t>
  </si>
  <si>
    <t>06130234</t>
  </si>
  <si>
    <t>458653-07</t>
  </si>
  <si>
    <t>81908</t>
  </si>
  <si>
    <t>TCS143/91-1041</t>
  </si>
  <si>
    <t>27.1.10 - Nový vodoměr (0)</t>
  </si>
  <si>
    <t xml:space="preserve"> leden 10</t>
  </si>
  <si>
    <t>N4939180</t>
  </si>
  <si>
    <t>N4655762</t>
  </si>
  <si>
    <t>N4939173</t>
  </si>
  <si>
    <t>N4939185</t>
  </si>
  <si>
    <t>N767638</t>
  </si>
  <si>
    <t>N5444837</t>
  </si>
  <si>
    <t>N813619</t>
  </si>
  <si>
    <t>N795350</t>
  </si>
  <si>
    <t>813615</t>
  </si>
  <si>
    <t>N1468128</t>
  </si>
  <si>
    <t>N1012175</t>
  </si>
  <si>
    <t>1129815</t>
  </si>
  <si>
    <t>N813582</t>
  </si>
  <si>
    <t>N795382</t>
  </si>
  <si>
    <t>N813611</t>
  </si>
  <si>
    <t>N1136689</t>
  </si>
  <si>
    <t>N1642683</t>
  </si>
  <si>
    <t>N1642685</t>
  </si>
  <si>
    <t>87811952</t>
  </si>
  <si>
    <t>87811951</t>
  </si>
  <si>
    <t>Dostál</t>
  </si>
  <si>
    <t>Bohemia Grand</t>
  </si>
  <si>
    <t>od února 10 - změna elměru na ION</t>
  </si>
  <si>
    <t>MA-0807A732-11</t>
  </si>
  <si>
    <t>CH</t>
  </si>
  <si>
    <t>Elměr.</t>
  </si>
  <si>
    <t>Výv.</t>
  </si>
  <si>
    <t>Domeček</t>
  </si>
  <si>
    <t>Jaroš</t>
  </si>
  <si>
    <t>Prockert &amp; Hynek</t>
  </si>
  <si>
    <t>Truhláři Atripo</t>
  </si>
  <si>
    <t>Před údržbou 6880, poč. stav 7848</t>
  </si>
  <si>
    <t>A06</t>
  </si>
  <si>
    <t>51-5</t>
  </si>
  <si>
    <t>od 2.2</t>
  </si>
  <si>
    <t>N3569910</t>
  </si>
  <si>
    <t>30mm</t>
  </si>
  <si>
    <t>od 6.2.</t>
  </si>
  <si>
    <t>380 695-06</t>
  </si>
  <si>
    <t>Schäfer-Menk</t>
  </si>
  <si>
    <t>Poč. stav 0</t>
  </si>
  <si>
    <t>5733269-91</t>
  </si>
  <si>
    <t>B</t>
  </si>
  <si>
    <t>Femax</t>
  </si>
  <si>
    <t>Maximálně 9000m3</t>
  </si>
  <si>
    <t>od července 2010</t>
  </si>
  <si>
    <t>(Jídelna)</t>
  </si>
  <si>
    <t>N4939186</t>
  </si>
  <si>
    <t>DTE</t>
  </si>
  <si>
    <t>Cb43</t>
  </si>
  <si>
    <t>A01</t>
  </si>
  <si>
    <t>Tegtes</t>
  </si>
  <si>
    <t>Odečítat desetiny</t>
  </si>
  <si>
    <t>0023076/2010</t>
  </si>
  <si>
    <t>Magnetka</t>
  </si>
  <si>
    <t>M3551154</t>
  </si>
  <si>
    <t>Garáže</t>
  </si>
  <si>
    <t>Ředitelství</t>
  </si>
  <si>
    <t>5/4"</t>
  </si>
  <si>
    <t>6722940-045-10-1</t>
  </si>
  <si>
    <t>6737147-045-10-1</t>
  </si>
  <si>
    <t>F314</t>
  </si>
  <si>
    <t>F16</t>
  </si>
  <si>
    <t>budova 16</t>
  </si>
  <si>
    <t>Jílek</t>
  </si>
  <si>
    <t>(Mezado)</t>
  </si>
  <si>
    <t>1300+1200</t>
  </si>
  <si>
    <t>Elektřina</t>
  </si>
  <si>
    <t>PT5</t>
  </si>
  <si>
    <t>budova 15</t>
  </si>
  <si>
    <t>Jajčík</t>
  </si>
  <si>
    <t>Reno</t>
  </si>
  <si>
    <t>N9900181-2003</t>
  </si>
  <si>
    <t>F109</t>
  </si>
  <si>
    <t>F115</t>
  </si>
  <si>
    <t>Atripo</t>
  </si>
  <si>
    <t>od února 11</t>
  </si>
  <si>
    <t>0022869</t>
  </si>
  <si>
    <t>87811947</t>
  </si>
  <si>
    <t>N2010810</t>
  </si>
  <si>
    <t>N5302160</t>
  </si>
  <si>
    <t>N4522617</t>
  </si>
  <si>
    <t>Budova 52</t>
  </si>
  <si>
    <t>Statech</t>
  </si>
  <si>
    <t>F152</t>
  </si>
  <si>
    <t>N0 0022174/2010</t>
  </si>
  <si>
    <t>Budova 81</t>
  </si>
  <si>
    <t>520361/08</t>
  </si>
  <si>
    <t>Předehřev + ztráty</t>
  </si>
  <si>
    <t>Schafer Menk</t>
  </si>
  <si>
    <t>N2063189</t>
  </si>
  <si>
    <t>N2641900</t>
  </si>
  <si>
    <t>B08</t>
  </si>
  <si>
    <t>Fkom</t>
  </si>
  <si>
    <t>Komín</t>
  </si>
  <si>
    <t>pojistka v 1f</t>
  </si>
  <si>
    <t>N4467993</t>
  </si>
  <si>
    <t>Vodáci</t>
  </si>
  <si>
    <t>odečíst Silhouette</t>
  </si>
  <si>
    <t>Mrazírny</t>
  </si>
  <si>
    <t>D08UF050545P</t>
  </si>
  <si>
    <t>Přívod</t>
  </si>
  <si>
    <t>Podružný</t>
  </si>
  <si>
    <t>1112262</t>
  </si>
  <si>
    <t>Conad</t>
  </si>
  <si>
    <t>Fuhl</t>
  </si>
  <si>
    <t>Cb40</t>
  </si>
  <si>
    <t>Dives s.r.o.</t>
  </si>
  <si>
    <t>Buňka</t>
  </si>
  <si>
    <t>Buňka u vopata</t>
  </si>
  <si>
    <t>N99004453</t>
  </si>
  <si>
    <t>N99004416</t>
  </si>
  <si>
    <t>Budova 43</t>
  </si>
  <si>
    <t>10010319-05</t>
  </si>
  <si>
    <t>NO 003043/2011</t>
  </si>
  <si>
    <t>Ab11</t>
  </si>
  <si>
    <t>do července 11</t>
  </si>
  <si>
    <t>od července 11</t>
  </si>
  <si>
    <t>od srpna 11</t>
  </si>
  <si>
    <t>22820</t>
  </si>
  <si>
    <t>N5146609</t>
  </si>
  <si>
    <t>Kompresor</t>
  </si>
  <si>
    <t>Bud. 40</t>
  </si>
  <si>
    <t>Bud. 51 Nosek</t>
  </si>
  <si>
    <t>U bud. 40</t>
  </si>
  <si>
    <t>Fb16</t>
  </si>
  <si>
    <t>Budova 16</t>
  </si>
  <si>
    <t>0030366/2011</t>
  </si>
  <si>
    <t>Fb40</t>
  </si>
  <si>
    <t>Fb51n</t>
  </si>
  <si>
    <t>Myčka</t>
  </si>
  <si>
    <t>659378/11</t>
  </si>
  <si>
    <t>659402/11</t>
  </si>
  <si>
    <t>40/6</t>
  </si>
  <si>
    <t>40/5</t>
  </si>
  <si>
    <t>Budova 10c</t>
  </si>
  <si>
    <t>Budova 51-5</t>
  </si>
  <si>
    <t>Budova 40/6</t>
  </si>
  <si>
    <t>Budova 15</t>
  </si>
  <si>
    <t>Budova 40/5</t>
  </si>
  <si>
    <t>CL metal</t>
  </si>
  <si>
    <t>Sunrise</t>
  </si>
  <si>
    <t>Dives</t>
  </si>
  <si>
    <t>J02775-2</t>
  </si>
  <si>
    <t>NO6830541-045-11-I</t>
  </si>
  <si>
    <t>NO6849736-045-11-I</t>
  </si>
  <si>
    <t>NO6830483-045-11-I</t>
  </si>
  <si>
    <t>NO6849820-045-11-I</t>
  </si>
  <si>
    <t>NO6830543-045-11-I</t>
  </si>
  <si>
    <t>Cb81</t>
  </si>
  <si>
    <t>CL Metal</t>
  </si>
  <si>
    <t>Budova 40</t>
  </si>
  <si>
    <t>659400/11</t>
  </si>
  <si>
    <t>Kvěch</t>
  </si>
  <si>
    <t>Czech Sun Rise</t>
  </si>
  <si>
    <t>Solimex</t>
  </si>
  <si>
    <t>2419001002</t>
  </si>
  <si>
    <t>030362/2011</t>
  </si>
  <si>
    <t>K = 4</t>
  </si>
  <si>
    <t>Fb15St</t>
  </si>
  <si>
    <t>0030361/2011</t>
  </si>
  <si>
    <t>Fb15K</t>
  </si>
  <si>
    <t>15 (g.23)</t>
  </si>
  <si>
    <t>0030358/2011</t>
  </si>
  <si>
    <t>Topaz</t>
  </si>
  <si>
    <t>My Fire</t>
  </si>
  <si>
    <t>Vzduch</t>
  </si>
  <si>
    <t>Db22</t>
  </si>
  <si>
    <t>Bb22</t>
  </si>
  <si>
    <t>Budova 23</t>
  </si>
  <si>
    <t>21073658</t>
  </si>
  <si>
    <t>Armado</t>
  </si>
  <si>
    <t>Becker Bohemia</t>
  </si>
  <si>
    <t>Žák</t>
  </si>
  <si>
    <t>Nosek - Kompresory</t>
  </si>
  <si>
    <t>(Býv. Atripo)</t>
  </si>
  <si>
    <t>(Býv. Jaroš)</t>
  </si>
  <si>
    <t>Budova 13</t>
  </si>
  <si>
    <t>425024/12</t>
  </si>
  <si>
    <t>malý</t>
  </si>
  <si>
    <t>velký</t>
  </si>
  <si>
    <t>Becker</t>
  </si>
  <si>
    <t>Monos</t>
  </si>
  <si>
    <t>573 542 1-91</t>
  </si>
  <si>
    <t>51-4</t>
  </si>
  <si>
    <t>Budova 51-4</t>
  </si>
  <si>
    <t>563 646-11</t>
  </si>
  <si>
    <t>29.8.12 - změna elměru</t>
  </si>
  <si>
    <t>Magnetka - výměna elměru - 29.8.12</t>
  </si>
  <si>
    <t>září 12 - změna měrného místa</t>
  </si>
  <si>
    <t>Nový vodoměr září 12</t>
  </si>
  <si>
    <t>120019470</t>
  </si>
  <si>
    <t>25mm</t>
  </si>
  <si>
    <t>Druhý vodoměr</t>
  </si>
  <si>
    <t>641921-12</t>
  </si>
  <si>
    <t>Budova 17</t>
  </si>
  <si>
    <t>od 19.10.</t>
  </si>
  <si>
    <t>42181650-92</t>
  </si>
  <si>
    <t>Fmo</t>
  </si>
  <si>
    <t>Fja</t>
  </si>
  <si>
    <t>Fb17</t>
  </si>
  <si>
    <t>Jajčík - lakýr</t>
  </si>
  <si>
    <t>Předehřev plyn</t>
  </si>
  <si>
    <t>Vlastní spotřeba + předehřev</t>
  </si>
  <si>
    <t>Kubalík</t>
  </si>
  <si>
    <t>CL Metal (2)</t>
  </si>
  <si>
    <t>Druhý vývod</t>
  </si>
  <si>
    <t>0030445/2011</t>
  </si>
  <si>
    <t>CL metal (2)</t>
  </si>
  <si>
    <t>Druhý plynoměr</t>
  </si>
  <si>
    <t>6830543-045-11</t>
  </si>
  <si>
    <t>Budova 10</t>
  </si>
  <si>
    <t>Ředitelství 2p. A</t>
  </si>
  <si>
    <t>Ředitelství 2p. B</t>
  </si>
  <si>
    <t>5395909-026-12</t>
  </si>
  <si>
    <t>5395974-026-12</t>
  </si>
  <si>
    <t>Budova 37</t>
  </si>
  <si>
    <t>37b</t>
  </si>
  <si>
    <t>574406-91</t>
  </si>
  <si>
    <t>659369/11</t>
  </si>
  <si>
    <t>659388-11</t>
  </si>
  <si>
    <t>Schafer-Menk</t>
  </si>
  <si>
    <t>Budova 84</t>
  </si>
  <si>
    <t>Budova 5</t>
  </si>
  <si>
    <t>U bud. 314</t>
  </si>
  <si>
    <t>Budova 11</t>
  </si>
  <si>
    <t>Budova 27</t>
  </si>
  <si>
    <t>Budova 47</t>
  </si>
  <si>
    <t>5272369-026-11-1</t>
  </si>
  <si>
    <t>6849815-045-11-1</t>
  </si>
  <si>
    <t>5396077-026-12-1</t>
  </si>
  <si>
    <t>3798/1998</t>
  </si>
  <si>
    <t>U brány Inter.</t>
  </si>
  <si>
    <t>Poznámky k plynu:</t>
  </si>
  <si>
    <t>Poznámky k vodě:</t>
  </si>
  <si>
    <t>702659/08</t>
  </si>
  <si>
    <t>174103-12</t>
  </si>
  <si>
    <t>Fb15Be</t>
  </si>
  <si>
    <t>Běloch</t>
  </si>
  <si>
    <t>malý - LOAD</t>
  </si>
  <si>
    <t>velký - LOAD</t>
  </si>
  <si>
    <t>Akom</t>
  </si>
  <si>
    <t>Cdep</t>
  </si>
  <si>
    <t>Kompresory 51</t>
  </si>
  <si>
    <t>Depo + vlečka</t>
  </si>
  <si>
    <t>0030460/2011</t>
  </si>
  <si>
    <t>34360/2011</t>
  </si>
  <si>
    <t>Počítat s K - do pros. 12 - dále jen pro kontrolu</t>
  </si>
  <si>
    <t>S přepočtem - hlavní měření od pros. 12</t>
  </si>
  <si>
    <t>Nový vodoměr 2.4.2013</t>
  </si>
  <si>
    <t>1727211</t>
  </si>
  <si>
    <t>Lokomotiva</t>
  </si>
  <si>
    <t>Motohodiny</t>
  </si>
  <si>
    <t>Přepočítaný m3</t>
  </si>
  <si>
    <t>Opravený půovdní plynoměr</t>
  </si>
  <si>
    <t>Motohodiny - Lokomotiva</t>
  </si>
  <si>
    <t>Dělníci - Hasičárna</t>
  </si>
  <si>
    <t>Fb1</t>
  </si>
  <si>
    <t>Bb30</t>
  </si>
  <si>
    <t>Váha</t>
  </si>
  <si>
    <t>1 fáze</t>
  </si>
  <si>
    <t>Cja</t>
  </si>
  <si>
    <t>Fb10</t>
  </si>
  <si>
    <t>Budova 10 - 2.p</t>
  </si>
  <si>
    <t>Metrostav</t>
  </si>
  <si>
    <t>Pravá A</t>
  </si>
  <si>
    <t>Levá B</t>
  </si>
  <si>
    <t>3883413-2005</t>
  </si>
  <si>
    <t>0 75 322</t>
  </si>
  <si>
    <t>0 75 330</t>
  </si>
  <si>
    <t>Před opravou 07/2013</t>
  </si>
  <si>
    <t>Oprava 20.8.2013</t>
  </si>
  <si>
    <t>Woodgas</t>
  </si>
  <si>
    <t>Mezado Logistics</t>
  </si>
  <si>
    <t>Core</t>
  </si>
  <si>
    <t>Jan Pešek</t>
  </si>
  <si>
    <t>Vzduch - přepočítaný !!!</t>
  </si>
  <si>
    <t>IPPE Garáže</t>
  </si>
  <si>
    <t>Eb1</t>
  </si>
  <si>
    <t>48499853</t>
  </si>
  <si>
    <t>NO 0052177/2013</t>
  </si>
  <si>
    <t>1/2"</t>
  </si>
  <si>
    <t>05037807</t>
  </si>
  <si>
    <t>09565094</t>
  </si>
  <si>
    <t>Nový plynoměr</t>
  </si>
  <si>
    <t>25917779</t>
  </si>
  <si>
    <t>40/4</t>
  </si>
  <si>
    <t>0056398/2013</t>
  </si>
  <si>
    <t>Budova 40/4</t>
  </si>
  <si>
    <t>Budova 2a</t>
  </si>
  <si>
    <t>2a</t>
  </si>
  <si>
    <t>25917765</t>
  </si>
  <si>
    <t>6968370-045-11-1</t>
  </si>
  <si>
    <t>Budova 16 MB</t>
  </si>
  <si>
    <t>03545320</t>
  </si>
  <si>
    <t>Fuby</t>
  </si>
  <si>
    <t>2b</t>
  </si>
  <si>
    <t>200b</t>
  </si>
  <si>
    <t>421 81171-92</t>
  </si>
  <si>
    <t>Kašpárek a Vinárek</t>
  </si>
  <si>
    <t>Před bud. 30</t>
  </si>
  <si>
    <t>Budova 1b</t>
  </si>
  <si>
    <t>1b</t>
  </si>
  <si>
    <t>Infocentrum</t>
  </si>
  <si>
    <t>990627-13</t>
  </si>
  <si>
    <t>391449-13</t>
  </si>
  <si>
    <t>563646-11</t>
  </si>
  <si>
    <t>hod</t>
  </si>
  <si>
    <t>Odp. voda</t>
  </si>
  <si>
    <t>Odpadní voda</t>
  </si>
  <si>
    <t>40/3</t>
  </si>
  <si>
    <t>0056404/2013</t>
  </si>
  <si>
    <t>Ivan Trnka</t>
  </si>
  <si>
    <t>Mive 22</t>
  </si>
  <si>
    <t>50/7</t>
  </si>
  <si>
    <t>44567522/97</t>
  </si>
  <si>
    <t>Fb50</t>
  </si>
  <si>
    <t>Budova 50/8</t>
  </si>
  <si>
    <t>Budova 2b</t>
  </si>
  <si>
    <t>Ubytovna</t>
  </si>
  <si>
    <t>Interobal - odečítá se ČOV</t>
  </si>
  <si>
    <t>Subtera</t>
  </si>
  <si>
    <t>v2</t>
  </si>
  <si>
    <t>Ftun</t>
  </si>
  <si>
    <t>Fb22</t>
  </si>
  <si>
    <t>Tunel</t>
  </si>
  <si>
    <t>Budova 22</t>
  </si>
  <si>
    <t>Elektrizace Železnice Praha</t>
  </si>
  <si>
    <t>Anderssen Work</t>
  </si>
  <si>
    <t>ZS24</t>
  </si>
  <si>
    <t>Měření nn</t>
  </si>
  <si>
    <t>Odečítá se od vod. 468570-07</t>
  </si>
  <si>
    <t>42009383469</t>
  </si>
  <si>
    <t>42009383362</t>
  </si>
  <si>
    <t>do 25.5.2014</t>
  </si>
  <si>
    <t>od 25.5.2014</t>
  </si>
  <si>
    <t>Ames</t>
  </si>
  <si>
    <t>Pešek</t>
  </si>
  <si>
    <t>0074763/2014</t>
  </si>
  <si>
    <t>e1</t>
  </si>
  <si>
    <t>09505821</t>
  </si>
  <si>
    <t>277291/13</t>
  </si>
  <si>
    <t>Vzduch - motohodiny</t>
  </si>
  <si>
    <t>Fb2b</t>
  </si>
  <si>
    <t>N00072950/2014</t>
  </si>
  <si>
    <t>Poznámky k vzduchu - motohidnám:</t>
  </si>
  <si>
    <t>Poznámky k vzduchu:</t>
  </si>
  <si>
    <t>Andersen Work</t>
  </si>
  <si>
    <t>v1</t>
  </si>
  <si>
    <t>V době odečtů nedostupný</t>
  </si>
  <si>
    <t>Budova 54</t>
  </si>
  <si>
    <t>7216129-040-13-I</t>
  </si>
  <si>
    <t>7838717-026-13-I</t>
  </si>
  <si>
    <t>Šedivec</t>
  </si>
  <si>
    <t>Cme</t>
  </si>
  <si>
    <t>Buňky</t>
  </si>
  <si>
    <t>Buňky za PT4</t>
  </si>
  <si>
    <t>N47067244-2001</t>
  </si>
  <si>
    <t>V 03/2014 výměna vodoměru - konec 109878</t>
  </si>
  <si>
    <t>Měření VN</t>
  </si>
  <si>
    <t>Lovologistik</t>
  </si>
  <si>
    <t>Karbonia</t>
  </si>
  <si>
    <t>Náhradní 01/2015</t>
  </si>
  <si>
    <t>(Náhradní)</t>
  </si>
  <si>
    <r>
      <rPr>
        <b/>
        <sz val="11"/>
        <color theme="1"/>
        <rFont val="Calibri"/>
        <family val="2"/>
        <charset val="238"/>
        <scheme val="minor"/>
      </rPr>
      <t>v2</t>
    </r>
  </si>
  <si>
    <t>III 15</t>
  </si>
  <si>
    <t>II 15</t>
  </si>
  <si>
    <t>?</t>
  </si>
  <si>
    <t>F22</t>
  </si>
  <si>
    <t>NO7835799-026-13-1</t>
  </si>
  <si>
    <t>Golfpark</t>
  </si>
  <si>
    <t>Akom2</t>
  </si>
  <si>
    <t>SB Kom.</t>
  </si>
  <si>
    <t>SB Kompresory</t>
  </si>
  <si>
    <t>NR20799629</t>
  </si>
  <si>
    <t>Budova 30</t>
  </si>
  <si>
    <t>27082272</t>
  </si>
  <si>
    <t>LVD Steel</t>
  </si>
  <si>
    <t>Poznámky k odpadní vodě:</t>
  </si>
  <si>
    <t>buňka před RSP</t>
  </si>
  <si>
    <t>SQZ</t>
  </si>
  <si>
    <t>Sklady Dýšina</t>
  </si>
  <si>
    <t>Pešek Jan</t>
  </si>
  <si>
    <t>Jorcon</t>
  </si>
  <si>
    <t>Kašpar a Vinárek</t>
  </si>
  <si>
    <t>ACS Catering</t>
  </si>
  <si>
    <t>4000/3</t>
  </si>
  <si>
    <t>Šatny</t>
  </si>
  <si>
    <t>00148690/2016</t>
  </si>
  <si>
    <t>Hutchinson</t>
  </si>
  <si>
    <t>Poznámky k elektřině</t>
  </si>
  <si>
    <t>Společné jištění 1x32A</t>
  </si>
  <si>
    <t>Budova 2</t>
  </si>
  <si>
    <t>Komín - Antény</t>
  </si>
  <si>
    <t>Subtera - venku</t>
  </si>
  <si>
    <t>Veřejné osvětlení</t>
  </si>
  <si>
    <t>NO0074605/2014</t>
  </si>
  <si>
    <t>N20110810</t>
  </si>
  <si>
    <t>0023036/2010</t>
  </si>
  <si>
    <t>Nr.4695058</t>
  </si>
  <si>
    <t>N:3883413-2005</t>
  </si>
  <si>
    <t>Nový vodoměr 2.4.2013 (Konec 8.9.2016)</t>
  </si>
  <si>
    <t>Konec  13.9.2016</t>
  </si>
  <si>
    <t>Konec 12.9.2016</t>
  </si>
  <si>
    <t>Druhý vodoměr (konec 8.9.2016)</t>
  </si>
  <si>
    <t>Ubytovna (konec 5.9.2016)</t>
  </si>
  <si>
    <t>Odečítá se od vod. 468570-07 (konec 7.9.2016)</t>
  </si>
  <si>
    <t>160138330R</t>
  </si>
  <si>
    <t>16108481159</t>
  </si>
  <si>
    <t>16108481157</t>
  </si>
  <si>
    <t>1610848158</t>
  </si>
  <si>
    <t>160895692A</t>
  </si>
  <si>
    <t>160895961A</t>
  </si>
  <si>
    <t>16037550</t>
  </si>
  <si>
    <t>42010836948</t>
  </si>
  <si>
    <t>Od října 2016</t>
  </si>
  <si>
    <t>listopad 16</t>
  </si>
  <si>
    <t>77035145/2016</t>
  </si>
  <si>
    <t>77035144/2016</t>
  </si>
  <si>
    <t>Plynoměr</t>
  </si>
  <si>
    <t>Přepočet</t>
  </si>
  <si>
    <t xml:space="preserve"> prosinec 16</t>
  </si>
  <si>
    <t>prosinec 16</t>
  </si>
</sst>
</file>

<file path=xl/styles.xml><?xml version="1.0" encoding="utf-8"?>
<styleSheet xmlns="http://schemas.openxmlformats.org/spreadsheetml/2006/main">
  <numFmts count="3">
    <numFmt numFmtId="164" formatCode="[$-405]mmmm\ yy;@"/>
    <numFmt numFmtId="165" formatCode="#\A"/>
    <numFmt numFmtId="166" formatCode="0.0"/>
  </numFmts>
  <fonts count="34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9C000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8"/>
      <name val="Calibri"/>
      <scheme val="minor"/>
    </font>
    <font>
      <sz val="9"/>
      <color theme="1"/>
      <name val="Calibri"/>
      <scheme val="minor"/>
    </font>
    <font>
      <sz val="10"/>
      <color theme="1"/>
      <name val="Calibri"/>
      <scheme val="minor"/>
    </font>
    <font>
      <sz val="6"/>
      <name val="Calibri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38"/>
      <scheme val="minor"/>
    </font>
    <font>
      <b/>
      <sz val="9"/>
      <color theme="0"/>
      <name val="Calibri"/>
      <scheme val="minor"/>
    </font>
    <font>
      <b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theme="4" tint="0.5999938962981048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10" fillId="5" borderId="0" applyNumberFormat="0" applyBorder="0" applyAlignment="0" applyProtection="0"/>
    <xf numFmtId="0" fontId="21" fillId="6" borderId="0" applyNumberFormat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3" fillId="2" borderId="0" xfId="0" applyNumberFormat="1" applyFont="1" applyFill="1"/>
    <xf numFmtId="165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2" borderId="0" xfId="0" applyFont="1" applyFill="1" applyAlignment="1"/>
    <xf numFmtId="0" fontId="1" fillId="3" borderId="0" xfId="0" applyFont="1" applyFill="1"/>
    <xf numFmtId="0" fontId="7" fillId="0" borderId="0" xfId="0" applyFont="1"/>
    <xf numFmtId="0" fontId="1" fillId="4" borderId="0" xfId="0" applyFont="1" applyFill="1"/>
    <xf numFmtId="0" fontId="4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/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0" fontId="1" fillId="0" borderId="5" xfId="0" applyFont="1" applyBorder="1"/>
    <xf numFmtId="165" fontId="1" fillId="0" borderId="1" xfId="0" applyNumberFormat="1" applyFont="1" applyBorder="1"/>
    <xf numFmtId="0" fontId="1" fillId="0" borderId="6" xfId="0" applyFont="1" applyBorder="1"/>
    <xf numFmtId="0" fontId="1" fillId="0" borderId="1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164" fontId="3" fillId="2" borderId="0" xfId="0" applyNumberFormat="1" applyFont="1" applyFill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9" xfId="0" applyFont="1" applyBorder="1"/>
    <xf numFmtId="164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1" fillId="0" borderId="0" xfId="0" applyNumberFormat="1" applyFont="1"/>
    <xf numFmtId="164" fontId="3" fillId="2" borderId="10" xfId="0" applyNumberFormat="1" applyFont="1" applyFill="1" applyBorder="1" applyAlignment="1">
      <alignment horizontal="center"/>
    </xf>
    <xf numFmtId="0" fontId="13" fillId="5" borderId="0" xfId="1" applyFont="1"/>
    <xf numFmtId="0" fontId="1" fillId="0" borderId="0" xfId="0" quotePrefix="1" applyFont="1"/>
    <xf numFmtId="0" fontId="14" fillId="0" borderId="7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right"/>
    </xf>
    <xf numFmtId="165" fontId="14" fillId="0" borderId="8" xfId="0" applyNumberFormat="1" applyFont="1" applyBorder="1"/>
    <xf numFmtId="0" fontId="14" fillId="0" borderId="9" xfId="0" applyFont="1" applyBorder="1"/>
    <xf numFmtId="164" fontId="3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16" fillId="0" borderId="9" xfId="0" applyFont="1" applyBorder="1"/>
    <xf numFmtId="0" fontId="1" fillId="0" borderId="0" xfId="0" applyFont="1" applyFill="1"/>
    <xf numFmtId="0" fontId="14" fillId="0" borderId="5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165" fontId="14" fillId="0" borderId="1" xfId="0" applyNumberFormat="1" applyFont="1" applyBorder="1"/>
    <xf numFmtId="0" fontId="14" fillId="0" borderId="6" xfId="0" applyFont="1" applyBorder="1"/>
    <xf numFmtId="0" fontId="14" fillId="0" borderId="8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6" fillId="0" borderId="6" xfId="0" applyFont="1" applyBorder="1"/>
    <xf numFmtId="0" fontId="21" fillId="6" borderId="0" xfId="2"/>
    <xf numFmtId="0" fontId="23" fillId="0" borderId="7" xfId="0" applyFont="1" applyBorder="1"/>
    <xf numFmtId="0" fontId="23" fillId="0" borderId="8" xfId="0" applyFont="1" applyBorder="1"/>
    <xf numFmtId="0" fontId="24" fillId="0" borderId="9" xfId="0" applyFont="1" applyBorder="1"/>
    <xf numFmtId="0" fontId="10" fillId="5" borderId="0" xfId="1"/>
    <xf numFmtId="0" fontId="8" fillId="2" borderId="2" xfId="0" applyFont="1" applyFill="1" applyBorder="1"/>
    <xf numFmtId="0" fontId="8" fillId="2" borderId="3" xfId="0" applyFont="1" applyFill="1" applyBorder="1"/>
    <xf numFmtId="0" fontId="15" fillId="2" borderId="3" xfId="0" applyFont="1" applyFill="1" applyBorder="1"/>
    <xf numFmtId="164" fontId="8" fillId="2" borderId="3" xfId="0" applyNumberFormat="1" applyFont="1" applyFill="1" applyBorder="1"/>
    <xf numFmtId="164" fontId="8" fillId="2" borderId="4" xfId="0" applyNumberFormat="1" applyFont="1" applyFill="1" applyBorder="1"/>
    <xf numFmtId="0" fontId="17" fillId="0" borderId="5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165" fontId="17" fillId="0" borderId="1" xfId="0" applyNumberFormat="1" applyFont="1" applyBorder="1"/>
    <xf numFmtId="0" fontId="18" fillId="0" borderId="1" xfId="0" applyFont="1" applyBorder="1"/>
    <xf numFmtId="0" fontId="17" fillId="0" borderId="6" xfId="0" applyFont="1" applyBorder="1"/>
    <xf numFmtId="0" fontId="18" fillId="0" borderId="1" xfId="0" applyFont="1" applyBorder="1" applyAlignment="1">
      <alignment horizontal="left"/>
    </xf>
    <xf numFmtId="0" fontId="17" fillId="0" borderId="1" xfId="0" applyFont="1" applyFill="1" applyBorder="1"/>
    <xf numFmtId="0" fontId="19" fillId="0" borderId="5" xfId="0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20" fillId="0" borderId="1" xfId="0" applyFont="1" applyBorder="1"/>
    <xf numFmtId="0" fontId="19" fillId="0" borderId="6" xfId="0" applyFont="1" applyBorder="1"/>
    <xf numFmtId="0" fontId="22" fillId="0" borderId="7" xfId="0" applyFont="1" applyBorder="1"/>
    <xf numFmtId="0" fontId="22" fillId="0" borderId="8" xfId="0" applyFont="1" applyBorder="1"/>
    <xf numFmtId="165" fontId="17" fillId="0" borderId="8" xfId="0" applyNumberFormat="1" applyFont="1" applyBorder="1"/>
    <xf numFmtId="0" fontId="22" fillId="0" borderId="9" xfId="0" applyFont="1" applyBorder="1"/>
    <xf numFmtId="0" fontId="8" fillId="2" borderId="4" xfId="0" applyFont="1" applyFill="1" applyBorder="1"/>
    <xf numFmtId="0" fontId="17" fillId="0" borderId="6" xfId="0" applyFont="1" applyBorder="1" applyAlignment="1">
      <alignment horizontal="left"/>
    </xf>
    <xf numFmtId="0" fontId="17" fillId="0" borderId="6" xfId="0" quotePrefix="1" applyFont="1" applyBorder="1" applyAlignment="1">
      <alignment horizontal="left"/>
    </xf>
    <xf numFmtId="0" fontId="17" fillId="0" borderId="5" xfId="0" applyFont="1" applyBorder="1" applyAlignment="1">
      <alignment horizontal="right"/>
    </xf>
    <xf numFmtId="0" fontId="8" fillId="2" borderId="11" xfId="0" applyFont="1" applyFill="1" applyBorder="1" applyAlignment="1"/>
    <xf numFmtId="0" fontId="17" fillId="0" borderId="12" xfId="0" applyFont="1" applyBorder="1"/>
    <xf numFmtId="0" fontId="17" fillId="0" borderId="12" xfId="0" applyFont="1" applyBorder="1" applyAlignment="1">
      <alignment horizontal="right"/>
    </xf>
    <xf numFmtId="0" fontId="19" fillId="0" borderId="12" xfId="0" applyFont="1" applyBorder="1"/>
    <xf numFmtId="0" fontId="20" fillId="0" borderId="6" xfId="0" applyFont="1" applyBorder="1"/>
    <xf numFmtId="0" fontId="19" fillId="0" borderId="13" xfId="0" applyFont="1" applyBorder="1"/>
    <xf numFmtId="0" fontId="17" fillId="0" borderId="9" xfId="0" quotePrefix="1" applyFont="1" applyBorder="1" applyAlignment="1">
      <alignment horizontal="left"/>
    </xf>
    <xf numFmtId="0" fontId="17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14" xfId="0" applyFont="1" applyBorder="1"/>
    <xf numFmtId="0" fontId="17" fillId="0" borderId="9" xfId="0" applyFont="1" applyBorder="1"/>
    <xf numFmtId="0" fontId="17" fillId="0" borderId="8" xfId="0" quotePrefix="1" applyFont="1" applyBorder="1" applyAlignment="1">
      <alignment horizontal="left"/>
    </xf>
    <xf numFmtId="0" fontId="23" fillId="0" borderId="8" xfId="0" applyFont="1" applyBorder="1" applyAlignment="1">
      <alignment horizontal="right"/>
    </xf>
    <xf numFmtId="165" fontId="23" fillId="0" borderId="8" xfId="0" applyNumberFormat="1" applyFont="1" applyBorder="1"/>
    <xf numFmtId="0" fontId="23" fillId="0" borderId="8" xfId="0" applyFont="1" applyBorder="1" applyAlignment="1">
      <alignment horizontal="left"/>
    </xf>
    <xf numFmtId="0" fontId="23" fillId="0" borderId="9" xfId="0" applyFont="1" applyBorder="1"/>
    <xf numFmtId="0" fontId="19" fillId="0" borderId="10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49" fontId="1" fillId="0" borderId="0" xfId="0" quotePrefix="1" applyNumberFormat="1" applyFont="1"/>
    <xf numFmtId="0" fontId="23" fillId="0" borderId="8" xfId="0" quotePrefix="1" applyFont="1" applyBorder="1"/>
    <xf numFmtId="0" fontId="22" fillId="0" borderId="5" xfId="0" applyFont="1" applyBorder="1"/>
    <xf numFmtId="0" fontId="22" fillId="0" borderId="1" xfId="0" applyFont="1" applyBorder="1"/>
    <xf numFmtId="0" fontId="25" fillId="0" borderId="1" xfId="0" applyFont="1" applyBorder="1"/>
    <xf numFmtId="0" fontId="22" fillId="0" borderId="6" xfId="0" applyFont="1" applyBorder="1"/>
    <xf numFmtId="165" fontId="22" fillId="0" borderId="8" xfId="0" applyNumberFormat="1" applyFont="1" applyBorder="1"/>
    <xf numFmtId="0" fontId="25" fillId="0" borderId="8" xfId="0" applyFont="1" applyBorder="1"/>
    <xf numFmtId="0" fontId="22" fillId="0" borderId="8" xfId="0" applyFont="1" applyBorder="1" applyAlignment="1">
      <alignment horizontal="left"/>
    </xf>
    <xf numFmtId="0" fontId="22" fillId="0" borderId="14" xfId="0" applyFont="1" applyBorder="1"/>
    <xf numFmtId="0" fontId="22" fillId="0" borderId="1" xfId="0" applyFont="1" applyBorder="1" applyAlignment="1">
      <alignment horizontal="right"/>
    </xf>
    <xf numFmtId="0" fontId="23" fillId="0" borderId="8" xfId="0" quotePrefix="1" applyFont="1" applyBorder="1" applyAlignment="1">
      <alignment horizontal="left"/>
    </xf>
    <xf numFmtId="166" fontId="24" fillId="0" borderId="9" xfId="0" applyNumberFormat="1" applyFont="1" applyBorder="1"/>
    <xf numFmtId="0" fontId="0" fillId="0" borderId="0" xfId="0" quotePrefix="1"/>
    <xf numFmtId="0" fontId="23" fillId="0" borderId="5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165" fontId="23" fillId="0" borderId="1" xfId="0" applyNumberFormat="1" applyFont="1" applyBorder="1"/>
    <xf numFmtId="0" fontId="23" fillId="0" borderId="1" xfId="0" applyFont="1" applyBorder="1" applyAlignment="1">
      <alignment horizontal="left"/>
    </xf>
    <xf numFmtId="0" fontId="23" fillId="0" borderId="6" xfId="0" applyFont="1" applyBorder="1"/>
    <xf numFmtId="165" fontId="22" fillId="0" borderId="1" xfId="0" applyNumberFormat="1" applyFont="1" applyBorder="1"/>
    <xf numFmtId="0" fontId="25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2" xfId="0" applyFont="1" applyBorder="1"/>
    <xf numFmtId="0" fontId="22" fillId="0" borderId="8" xfId="0" applyFont="1" applyBorder="1" applyAlignment="1">
      <alignment horizontal="right"/>
    </xf>
    <xf numFmtId="0" fontId="23" fillId="0" borderId="5" xfId="0" quotePrefix="1" applyFont="1" applyBorder="1"/>
    <xf numFmtId="0" fontId="24" fillId="0" borderId="6" xfId="0" applyFont="1" applyBorder="1"/>
    <xf numFmtId="0" fontId="22" fillId="0" borderId="12" xfId="0" applyFont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0" fillId="0" borderId="0" xfId="0" applyAlignment="1">
      <alignment horizontal="right"/>
    </xf>
    <xf numFmtId="166" fontId="24" fillId="0" borderId="6" xfId="0" applyNumberFormat="1" applyFont="1" applyBorder="1"/>
    <xf numFmtId="1" fontId="24" fillId="0" borderId="6" xfId="0" applyNumberFormat="1" applyFont="1" applyBorder="1"/>
    <xf numFmtId="1" fontId="24" fillId="0" borderId="9" xfId="0" applyNumberFormat="1" applyFont="1" applyBorder="1"/>
    <xf numFmtId="1" fontId="2" fillId="0" borderId="9" xfId="0" applyNumberFormat="1" applyFont="1" applyBorder="1"/>
    <xf numFmtId="164" fontId="8" fillId="2" borderId="0" xfId="0" applyNumberFormat="1" applyFont="1" applyFill="1" applyBorder="1"/>
    <xf numFmtId="0" fontId="17" fillId="0" borderId="0" xfId="0" applyFont="1" applyBorder="1"/>
    <xf numFmtId="0" fontId="22" fillId="0" borderId="0" xfId="0" applyFont="1" applyBorder="1"/>
    <xf numFmtId="0" fontId="19" fillId="0" borderId="0" xfId="0" applyFont="1" applyBorder="1"/>
    <xf numFmtId="0" fontId="17" fillId="0" borderId="9" xfId="0" applyFont="1" applyBorder="1" applyAlignment="1">
      <alignment horizontal="left"/>
    </xf>
    <xf numFmtId="0" fontId="23" fillId="0" borderId="0" xfId="0" applyFont="1" applyBorder="1"/>
    <xf numFmtId="0" fontId="17" fillId="0" borderId="15" xfId="0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24" fillId="0" borderId="0" xfId="0" applyFont="1" applyBorder="1"/>
    <xf numFmtId="0" fontId="1" fillId="0" borderId="16" xfId="0" applyFont="1" applyBorder="1"/>
    <xf numFmtId="166" fontId="2" fillId="0" borderId="16" xfId="0" applyNumberFormat="1" applyFont="1" applyBorder="1"/>
    <xf numFmtId="0" fontId="29" fillId="0" borderId="0" xfId="0" quotePrefix="1" applyFont="1"/>
    <xf numFmtId="0" fontId="17" fillId="0" borderId="8" xfId="0" applyFont="1" applyBorder="1" applyAlignment="1">
      <alignment horizontal="left"/>
    </xf>
    <xf numFmtId="0" fontId="1" fillId="0" borderId="1" xfId="0" quotePrefix="1" applyFont="1" applyBorder="1"/>
    <xf numFmtId="0" fontId="1" fillId="0" borderId="3" xfId="0" applyFont="1" applyBorder="1"/>
    <xf numFmtId="0" fontId="1" fillId="0" borderId="8" xfId="0" quotePrefix="1" applyFont="1" applyBorder="1"/>
    <xf numFmtId="0" fontId="1" fillId="0" borderId="0" xfId="0" applyFont="1" applyBorder="1"/>
    <xf numFmtId="166" fontId="2" fillId="0" borderId="0" xfId="0" applyNumberFormat="1" applyFont="1" applyBorder="1"/>
    <xf numFmtId="0" fontId="29" fillId="0" borderId="0" xfId="0" applyFont="1" applyBorder="1"/>
    <xf numFmtId="164" fontId="30" fillId="2" borderId="3" xfId="0" applyNumberFormat="1" applyFont="1" applyFill="1" applyBorder="1"/>
    <xf numFmtId="0" fontId="31" fillId="0" borderId="0" xfId="0" quotePrefix="1" applyFont="1" applyBorder="1"/>
    <xf numFmtId="0" fontId="8" fillId="2" borderId="17" xfId="0" applyFont="1" applyFill="1" applyBorder="1"/>
    <xf numFmtId="0" fontId="8" fillId="2" borderId="18" xfId="0" applyFont="1" applyFill="1" applyBorder="1"/>
    <xf numFmtId="0" fontId="8" fillId="2" borderId="18" xfId="0" applyFont="1" applyFill="1" applyBorder="1" applyAlignment="1"/>
    <xf numFmtId="164" fontId="8" fillId="2" borderId="18" xfId="0" applyNumberFormat="1" applyFont="1" applyFill="1" applyBorder="1"/>
    <xf numFmtId="164" fontId="8" fillId="2" borderId="19" xfId="0" applyNumberFormat="1" applyFont="1" applyFill="1" applyBorder="1"/>
    <xf numFmtId="0" fontId="17" fillId="0" borderId="20" xfId="0" applyFont="1" applyBorder="1"/>
    <xf numFmtId="0" fontId="17" fillId="0" borderId="21" xfId="0" applyFont="1" applyBorder="1"/>
    <xf numFmtId="0" fontId="17" fillId="0" borderId="21" xfId="0" applyFont="1" applyBorder="1" applyAlignment="1">
      <alignment horizontal="right"/>
    </xf>
    <xf numFmtId="0" fontId="18" fillId="0" borderId="21" xfId="0" applyFont="1" applyBorder="1"/>
    <xf numFmtId="0" fontId="17" fillId="0" borderId="22" xfId="0" applyFont="1" applyBorder="1"/>
    <xf numFmtId="0" fontId="17" fillId="0" borderId="21" xfId="0" quotePrefix="1" applyFont="1" applyBorder="1"/>
    <xf numFmtId="0" fontId="17" fillId="0" borderId="21" xfId="0" applyFont="1" applyFill="1" applyBorder="1"/>
    <xf numFmtId="0" fontId="17" fillId="0" borderId="23" xfId="0" applyFont="1" applyBorder="1"/>
    <xf numFmtId="0" fontId="17" fillId="0" borderId="24" xfId="0" applyFont="1" applyBorder="1"/>
    <xf numFmtId="0" fontId="17" fillId="0" borderId="24" xfId="0" applyFont="1" applyBorder="1" applyAlignment="1">
      <alignment horizontal="right"/>
    </xf>
    <xf numFmtId="0" fontId="18" fillId="0" borderId="24" xfId="0" applyFont="1" applyBorder="1"/>
    <xf numFmtId="0" fontId="17" fillId="0" borderId="25" xfId="0" applyFont="1" applyBorder="1"/>
    <xf numFmtId="0" fontId="1" fillId="7" borderId="26" xfId="0" applyFont="1" applyFill="1" applyBorder="1"/>
    <xf numFmtId="0" fontId="1" fillId="7" borderId="27" xfId="0" applyFont="1" applyFill="1" applyBorder="1"/>
    <xf numFmtId="0" fontId="1" fillId="7" borderId="27" xfId="0" applyFont="1" applyFill="1" applyBorder="1" applyAlignment="1">
      <alignment horizontal="right"/>
    </xf>
    <xf numFmtId="0" fontId="2" fillId="7" borderId="28" xfId="0" applyFont="1" applyFill="1" applyBorder="1"/>
    <xf numFmtId="0" fontId="1" fillId="0" borderId="0" xfId="0" applyFont="1" applyBorder="1" applyAlignment="1">
      <alignment horizontal="right"/>
    </xf>
    <xf numFmtId="0" fontId="2" fillId="0" borderId="10" xfId="0" applyFont="1" applyBorder="1"/>
    <xf numFmtId="0" fontId="22" fillId="0" borderId="20" xfId="0" applyFont="1" applyBorder="1"/>
    <xf numFmtId="0" fontId="22" fillId="0" borderId="21" xfId="0" applyFont="1" applyBorder="1"/>
    <xf numFmtId="0" fontId="22" fillId="0" borderId="21" xfId="0" applyFont="1" applyBorder="1" applyAlignment="1">
      <alignment horizontal="right"/>
    </xf>
    <xf numFmtId="0" fontId="25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24" xfId="0" applyFont="1" applyBorder="1"/>
    <xf numFmtId="0" fontId="22" fillId="0" borderId="24" xfId="0" applyFont="1" applyBorder="1" applyAlignment="1">
      <alignment horizontal="right"/>
    </xf>
    <xf numFmtId="0" fontId="25" fillId="0" borderId="24" xfId="0" applyFont="1" applyBorder="1"/>
    <xf numFmtId="0" fontId="22" fillId="0" borderId="25" xfId="0" applyFont="1" applyBorder="1"/>
    <xf numFmtId="0" fontId="0" fillId="0" borderId="5" xfId="0" applyBorder="1"/>
    <xf numFmtId="0" fontId="23" fillId="0" borderId="0" xfId="0" applyFont="1"/>
    <xf numFmtId="165" fontId="1" fillId="0" borderId="8" xfId="0" applyNumberFormat="1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29" fillId="0" borderId="0" xfId="0" applyFont="1"/>
    <xf numFmtId="1" fontId="1" fillId="0" borderId="0" xfId="0" applyNumberFormat="1" applyFont="1"/>
    <xf numFmtId="2" fontId="24" fillId="0" borderId="9" xfId="0" applyNumberFormat="1" applyFont="1" applyBorder="1"/>
    <xf numFmtId="2" fontId="24" fillId="0" borderId="6" xfId="0" applyNumberFormat="1" applyFont="1" applyBorder="1"/>
    <xf numFmtId="164" fontId="3" fillId="2" borderId="10" xfId="0" applyNumberFormat="1" applyFont="1" applyFill="1" applyBorder="1" applyAlignment="1">
      <alignment horizontal="center"/>
    </xf>
    <xf numFmtId="0" fontId="22" fillId="0" borderId="10" xfId="0" applyFont="1" applyBorder="1"/>
    <xf numFmtId="0" fontId="32" fillId="0" borderId="6" xfId="0" applyFont="1" applyBorder="1"/>
    <xf numFmtId="0" fontId="17" fillId="0" borderId="1" xfId="0" applyFont="1" applyBorder="1" applyAlignment="1">
      <alignment horizontal="left"/>
    </xf>
    <xf numFmtId="164" fontId="3" fillId="2" borderId="1" xfId="0" applyNumberFormat="1" applyFont="1" applyFill="1" applyBorder="1"/>
    <xf numFmtId="0" fontId="33" fillId="0" borderId="0" xfId="0" applyFont="1"/>
    <xf numFmtId="0" fontId="18" fillId="0" borderId="6" xfId="0" applyFont="1" applyBorder="1" applyAlignment="1">
      <alignment horizontal="left"/>
    </xf>
    <xf numFmtId="0" fontId="17" fillId="0" borderId="13" xfId="0" applyFont="1" applyBorder="1"/>
    <xf numFmtId="0" fontId="25" fillId="0" borderId="9" xfId="0" applyFont="1" applyBorder="1"/>
    <xf numFmtId="0" fontId="22" fillId="0" borderId="29" xfId="0" applyFont="1" applyBorder="1"/>
    <xf numFmtId="0" fontId="25" fillId="0" borderId="6" xfId="0" applyFont="1" applyBorder="1"/>
    <xf numFmtId="0" fontId="22" fillId="0" borderId="13" xfId="0" applyFont="1" applyBorder="1"/>
    <xf numFmtId="0" fontId="22" fillId="0" borderId="30" xfId="0" applyFont="1" applyBorder="1" applyAlignment="1">
      <alignment horizontal="left"/>
    </xf>
    <xf numFmtId="0" fontId="25" fillId="0" borderId="7" xfId="0" applyFont="1" applyBorder="1"/>
    <xf numFmtId="0" fontId="23" fillId="0" borderId="1" xfId="0" quotePrefix="1" applyFont="1" applyBorder="1"/>
    <xf numFmtId="0" fontId="23" fillId="0" borderId="3" xfId="0" applyFont="1" applyBorder="1"/>
    <xf numFmtId="0" fontId="2" fillId="0" borderId="0" xfId="0" applyFont="1" applyBorder="1"/>
    <xf numFmtId="0" fontId="23" fillId="0" borderId="30" xfId="0" applyFont="1" applyBorder="1"/>
    <xf numFmtId="0" fontId="1" fillId="0" borderId="0" xfId="0" applyFont="1" applyAlignment="1">
      <alignment wrapText="1"/>
    </xf>
    <xf numFmtId="2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right"/>
    </xf>
    <xf numFmtId="3" fontId="1" fillId="0" borderId="0" xfId="0" applyNumberFormat="1" applyFont="1" applyBorder="1"/>
    <xf numFmtId="4" fontId="1" fillId="0" borderId="0" xfId="0" applyNumberFormat="1" applyFont="1"/>
    <xf numFmtId="164" fontId="3" fillId="2" borderId="3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4" fontId="26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</cellXfs>
  <cellStyles count="3">
    <cellStyle name="Chybně" xfId="1" builtinId="27"/>
    <cellStyle name="Neutrální" xfId="2" builtinId="28"/>
    <cellStyle name="normální" xfId="0" builtinId="0"/>
  </cellStyles>
  <dxfs count="1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vertical/>
        <horizontal/>
      </border>
    </dxf>
    <dxf>
      <border diagonalUp="0" diagonalDown="0">
        <left style="thick">
          <color theme="1"/>
        </left>
        <right style="thick">
          <color theme="1"/>
        </right>
        <top style="thick">
          <color theme="1"/>
        </top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/>
    </dxf>
    <dxf>
      <border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\A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bottom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\A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border diagonalUp="0" diagonalDown="0" outline="0">
        <top/>
      </border>
    </dxf>
    <dxf>
      <border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6" name="Tabulka6" displayName="Tabulka6" ref="A1:L53" totalsRowShown="0" headerRowDxfId="140" dataDxfId="138" headerRowBorderDxfId="139" tableBorderDxfId="137" totalsRowBorderDxfId="136">
  <tableColumns count="12">
    <tableColumn id="3" name="OM" dataDxfId="135"/>
    <tableColumn id="4" name="Umístění" dataDxfId="134"/>
    <tableColumn id="5" name="Firma" dataDxfId="133"/>
    <tableColumn id="6" name="Objekt" dataDxfId="132"/>
    <tableColumn id="8" name="Výv." dataDxfId="131"/>
    <tableColumn id="9" name="Jištění" dataDxfId="130"/>
    <tableColumn id="11" name="Pozn." dataDxfId="129"/>
    <tableColumn id="12" name="Elektroměr" dataDxfId="128"/>
    <tableColumn id="13" name="Elměr." dataDxfId="127"/>
    <tableColumn id="14" name="K" dataDxfId="126"/>
    <tableColumn id="15" name="II 15" dataDxfId="125"/>
    <tableColumn id="7" name="III 15" dataDxfId="12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" name="Tabulka7" displayName="Tabulka7" ref="A2:O53" totalsRowShown="0" headerRowDxfId="123" dataDxfId="121" headerRowBorderDxfId="122" tableBorderDxfId="120" totalsRowBorderDxfId="119">
  <autoFilter ref="A2:O53">
    <filterColumn colId="2"/>
    <filterColumn colId="14"/>
  </autoFilter>
  <sortState ref="A3:O52">
    <sortCondition ref="C3:C52"/>
  </sortState>
  <tableColumns count="15">
    <tableColumn id="1" name="OM" dataDxfId="118"/>
    <tableColumn id="2" name="Umístění" dataDxfId="117"/>
    <tableColumn id="3" name="Firma" dataDxfId="116"/>
    <tableColumn id="4" name="Objekt" dataDxfId="115"/>
    <tableColumn id="5" name="Odběř. místo" dataDxfId="114"/>
    <tableColumn id="6" name="Vývod" dataDxfId="113"/>
    <tableColumn id="7" name="Jištění" dataDxfId="112"/>
    <tableColumn id="8" name="Sazba" dataDxfId="111"/>
    <tableColumn id="9" name="Elektroměr" dataDxfId="110"/>
    <tableColumn id="10" name="Č. elměru." dataDxfId="109"/>
    <tableColumn id="11" name="K" dataDxfId="108"/>
    <tableColumn id="12" name="listopad 16" dataDxfId="107"/>
    <tableColumn id="13" name="prosinec 16" dataDxfId="106"/>
    <tableColumn id="14" name=" prosinec 16" dataDxfId="105"/>
    <tableColumn id="15" name="Pozn." dataDxfId="10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8" name="Tabulka8" displayName="Tabulka8" ref="A1:J43" totalsRowShown="0" headerRowDxfId="103" dataDxfId="101" headerRowBorderDxfId="102" tableBorderDxfId="100" totalsRowBorderDxfId="99">
  <tableColumns count="10">
    <tableColumn id="1" name="OM" dataDxfId="98"/>
    <tableColumn id="2" name="Umístění" dataDxfId="97"/>
    <tableColumn id="3" name="Firma" dataDxfId="96"/>
    <tableColumn id="4" name="Energie" dataDxfId="95"/>
    <tableColumn id="5" name="Objekt" dataDxfId="94"/>
    <tableColumn id="6" name="Průřez" dataDxfId="93"/>
    <tableColumn id="7" name="Pozn." dataDxfId="92"/>
    <tableColumn id="8" name="Měřidlo" dataDxfId="91"/>
    <tableColumn id="9" name="II 15" dataDxfId="90"/>
    <tableColumn id="11" name="III 15" dataDxfId="8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0" name="Tabulka10" displayName="Tabulka10" ref="A2:J30" totalsRowShown="0" headerRowDxfId="88" dataDxfId="86" headerRowBorderDxfId="87" tableBorderDxfId="85" totalsRowBorderDxfId="84">
  <autoFilter ref="A2:J30">
    <filterColumn colId="9"/>
  </autoFilter>
  <tableColumns count="10">
    <tableColumn id="1" name="OM" dataDxfId="83"/>
    <tableColumn id="2" name="Umístění" dataDxfId="82"/>
    <tableColumn id="3" name="Firma" dataDxfId="81"/>
    <tableColumn id="4" name="Objekt" dataDxfId="80"/>
    <tableColumn id="5" name="Průřez" dataDxfId="79"/>
    <tableColumn id="6" name="Měřidlo" dataDxfId="78"/>
    <tableColumn id="7" name="listopad 16" dataDxfId="77"/>
    <tableColumn id="8" name="prosinec 16" dataDxfId="76"/>
    <tableColumn id="9" name=" prosinec 16" dataDxfId="75"/>
    <tableColumn id="10" name="Pozn." dataDxfId="7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12" name="Tabulka12" displayName="Tabulka12" ref="A36:J72" totalsRowShown="0" headerRowDxfId="73" dataDxfId="71" headerRowBorderDxfId="72" tableBorderDxfId="70" totalsRowBorderDxfId="69">
  <autoFilter ref="A36:J72">
    <filterColumn colId="2"/>
    <filterColumn colId="9"/>
  </autoFilter>
  <tableColumns count="10">
    <tableColumn id="1" name="OM" dataDxfId="68"/>
    <tableColumn id="2" name="Umístění" dataDxfId="67"/>
    <tableColumn id="3" name="Firma" dataDxfId="66"/>
    <tableColumn id="4" name="Objekt" dataDxfId="65"/>
    <tableColumn id="5" name="Průřez" dataDxfId="64"/>
    <tableColumn id="6" name="Měřidlo" dataDxfId="63"/>
    <tableColumn id="7" name="listopad 16" dataDxfId="62"/>
    <tableColumn id="8" name="prosinec 16" dataDxfId="61"/>
    <tableColumn id="9" name=" prosinec 16" dataDxfId="60"/>
    <tableColumn id="10" name="Pozn." dataDxfId="5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2" name="Tabulka2" displayName="Tabulka2" ref="A86:J87" totalsRowShown="0" headerRowDxfId="58" dataDxfId="56" headerRowBorderDxfId="57" tableBorderDxfId="55" totalsRowBorderDxfId="54">
  <tableColumns count="10">
    <tableColumn id="1" name="OM" dataDxfId="53"/>
    <tableColumn id="2" name="Umístění" dataDxfId="52"/>
    <tableColumn id="3" name="Firma" dataDxfId="51"/>
    <tableColumn id="4" name="Objekt" dataDxfId="50"/>
    <tableColumn id="5" name="Průřez" dataDxfId="49"/>
    <tableColumn id="6" name="Měřidlo" dataDxfId="48"/>
    <tableColumn id="7" name="listopad 16" dataDxfId="47"/>
    <tableColumn id="8" name="prosinec 16" dataDxfId="46"/>
    <tableColumn id="9" name=" prosinec 16" dataDxfId="45">
      <calculatedColumnFormula>[prosinec 16]-[listopad 16]</calculatedColumnFormula>
    </tableColumn>
    <tableColumn id="10" name="Pozn." dataDxfId="4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3" name="Tabulka24" displayName="Tabulka24" ref="A80:J81" totalsRowShown="0" headerRowDxfId="43" dataDxfId="41" headerRowBorderDxfId="42" tableBorderDxfId="40" totalsRowBorderDxfId="39">
  <tableColumns count="10">
    <tableColumn id="1" name="OM" dataDxfId="38"/>
    <tableColumn id="2" name="Umístění" dataDxfId="37"/>
    <tableColumn id="3" name="Firma" dataDxfId="36"/>
    <tableColumn id="4" name="Objekt" dataDxfId="35"/>
    <tableColumn id="5" name="Průřez" dataDxfId="34"/>
    <tableColumn id="6" name="Měřidlo" dataDxfId="33"/>
    <tableColumn id="7" name="listopad 16" dataDxfId="32"/>
    <tableColumn id="8" name="prosinec 16" dataDxfId="31"/>
    <tableColumn id="9" name=" prosinec 16" dataDxfId="30">
      <calculatedColumnFormula>[prosinec 16]-[listopad 16]</calculatedColumnFormula>
    </tableColumn>
    <tableColumn id="10" name="Pozn." dataDxfId="29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4" name="Tabulka25" displayName="Tabulka25" ref="A93:J95" totalsRowShown="0" headerRowDxfId="28" dataDxfId="26" headerRowBorderDxfId="27" tableBorderDxfId="25" totalsRowBorderDxfId="24">
  <tableColumns count="10">
    <tableColumn id="1" name="OM" dataDxfId="23"/>
    <tableColumn id="2" name="Umístění" dataDxfId="22"/>
    <tableColumn id="3" name="Firma" dataDxfId="21"/>
    <tableColumn id="4" name="Objekt" dataDxfId="20"/>
    <tableColumn id="5" name="Průřez" dataDxfId="19"/>
    <tableColumn id="6" name="Měřidlo" dataDxfId="18"/>
    <tableColumn id="7" name="listopad 16" dataDxfId="17"/>
    <tableColumn id="8" name="prosinec 16" dataDxfId="16"/>
    <tableColumn id="9" name=" prosinec 16" dataDxfId="15"/>
    <tableColumn id="10" name="Pozn." dataDxfId="14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" name="Tabulka102" displayName="Tabulka102" ref="A2:I6" totalsRowShown="0" headerRowDxfId="13" dataDxfId="11" headerRowBorderDxfId="12" tableBorderDxfId="10" totalsRowBorderDxfId="9">
  <tableColumns count="9">
    <tableColumn id="1" name="OM" dataDxfId="8"/>
    <tableColumn id="2" name="Umístění" dataDxfId="7"/>
    <tableColumn id="3" name="Firma" dataDxfId="6"/>
    <tableColumn id="4" name="Objekt" dataDxfId="5"/>
    <tableColumn id="5" name="Průřez" dataDxfId="4"/>
    <tableColumn id="6" name="Měřidlo" dataDxfId="3"/>
    <tableColumn id="7" name="prosinec 09" dataDxfId="2"/>
    <tableColumn id="8" name="leden 10" dataDxfId="1"/>
    <tableColumn id="9" name=" leden 1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X191"/>
  <sheetViews>
    <sheetView zoomScaleNormal="100" workbookViewId="0">
      <pane xSplit="13" ySplit="1" topLeftCell="DK2" activePane="bottomRight" state="frozen"/>
      <selection pane="topRight" activeCell="N1" sqref="N1"/>
      <selection pane="bottomLeft" activeCell="A2" sqref="A2"/>
      <selection pane="bottomRight" activeCell="DX4" sqref="DX4"/>
    </sheetView>
  </sheetViews>
  <sheetFormatPr defaultColWidth="9.140625" defaultRowHeight="12"/>
  <cols>
    <col min="1" max="1" width="6.5703125" style="1" bestFit="1" customWidth="1"/>
    <col min="2" max="2" width="4.5703125" style="1" customWidth="1"/>
    <col min="3" max="3" width="4" style="1" bestFit="1" customWidth="1"/>
    <col min="4" max="4" width="12.5703125" style="1" bestFit="1" customWidth="1"/>
    <col min="5" max="5" width="13.42578125" style="1" bestFit="1" customWidth="1"/>
    <col min="6" max="6" width="7.140625" style="8" bestFit="1" customWidth="1"/>
    <col min="7" max="7" width="10.140625" style="8" bestFit="1" customWidth="1"/>
    <col min="8" max="8" width="6.140625" style="1" customWidth="1"/>
    <col min="9" max="10" width="9.140625" style="1"/>
    <col min="11" max="11" width="27.85546875" style="1" bestFit="1" customWidth="1"/>
    <col min="12" max="12" width="13.7109375" style="1" customWidth="1"/>
    <col min="13" max="13" width="8.140625" style="8" bestFit="1" customWidth="1"/>
    <col min="14" max="14" width="3.42578125" style="1" customWidth="1"/>
    <col min="15" max="15" width="9.42578125" style="1" bestFit="1" customWidth="1"/>
    <col min="16" max="16" width="7" style="1" customWidth="1"/>
    <col min="17" max="18" width="9.42578125" style="1" bestFit="1" customWidth="1"/>
    <col min="19" max="19" width="11.28515625" style="1" bestFit="1" customWidth="1"/>
    <col min="20" max="20" width="11.7109375" style="1" bestFit="1" customWidth="1"/>
    <col min="21" max="22" width="9.42578125" style="1" bestFit="1" customWidth="1"/>
    <col min="23" max="23" width="10" style="1" bestFit="1" customWidth="1"/>
    <col min="24" max="24" width="9.5703125" style="1" bestFit="1" customWidth="1"/>
    <col min="25" max="26" width="10" style="1" bestFit="1" customWidth="1"/>
    <col min="27" max="27" width="12.140625" style="1" bestFit="1" customWidth="1"/>
    <col min="28" max="30" width="9.42578125" style="1" bestFit="1" customWidth="1"/>
    <col min="31" max="31" width="11.28515625" style="1" bestFit="1" customWidth="1"/>
    <col min="32" max="32" width="11.7109375" style="1" bestFit="1" customWidth="1"/>
    <col min="33" max="34" width="9.42578125" style="1" bestFit="1" customWidth="1"/>
    <col min="35" max="35" width="10" style="1" bestFit="1" customWidth="1"/>
    <col min="36" max="36" width="9.5703125" style="1" bestFit="1" customWidth="1"/>
    <col min="37" max="38" width="10" style="1" bestFit="1" customWidth="1"/>
    <col min="39" max="39" width="12.140625" style="1" bestFit="1" customWidth="1"/>
    <col min="40" max="42" width="9.42578125" style="1" bestFit="1" customWidth="1"/>
    <col min="43" max="43" width="11.28515625" style="1" bestFit="1" customWidth="1"/>
    <col min="44" max="44" width="11.7109375" style="1" bestFit="1" customWidth="1"/>
    <col min="45" max="55" width="9.140625" style="1"/>
    <col min="56" max="56" width="9.7109375" style="1" bestFit="1" customWidth="1"/>
    <col min="57" max="62" width="9.140625" style="1"/>
    <col min="63" max="63" width="10.140625" style="1" bestFit="1" customWidth="1"/>
    <col min="64" max="67" width="9.140625" style="1"/>
    <col min="68" max="68" width="9.7109375" style="1" bestFit="1" customWidth="1"/>
    <col min="69" max="74" width="9.140625" style="1"/>
    <col min="75" max="75" width="10.140625" style="1" bestFit="1" customWidth="1"/>
    <col min="76" max="106" width="9.140625" style="1"/>
    <col min="107" max="107" width="10" style="1" bestFit="1" customWidth="1"/>
    <col min="108" max="16384" width="9.140625" style="1"/>
  </cols>
  <sheetData>
    <row r="1" spans="1:128" s="3" customFormat="1">
      <c r="A1" s="3" t="s">
        <v>2</v>
      </c>
      <c r="B1" s="3" t="s">
        <v>1</v>
      </c>
      <c r="C1" s="3" t="s">
        <v>0</v>
      </c>
      <c r="D1" s="3" t="s">
        <v>3</v>
      </c>
      <c r="E1" s="3" t="s">
        <v>4</v>
      </c>
      <c r="F1" s="9" t="s">
        <v>5</v>
      </c>
      <c r="G1" s="9" t="s">
        <v>6</v>
      </c>
      <c r="H1" s="3" t="s">
        <v>7</v>
      </c>
      <c r="I1" s="3" t="s">
        <v>8</v>
      </c>
      <c r="J1" s="3" t="s">
        <v>9</v>
      </c>
      <c r="K1" s="3" t="s">
        <v>12</v>
      </c>
      <c r="L1" s="3" t="s">
        <v>10</v>
      </c>
      <c r="M1" s="9" t="s">
        <v>19</v>
      </c>
      <c r="N1" s="3" t="s">
        <v>11</v>
      </c>
      <c r="O1" s="4">
        <v>39264</v>
      </c>
      <c r="P1" s="4">
        <v>39295</v>
      </c>
      <c r="Q1" s="4">
        <v>39326</v>
      </c>
      <c r="R1" s="4">
        <v>39356</v>
      </c>
      <c r="S1" s="4">
        <v>39387</v>
      </c>
      <c r="T1" s="4">
        <v>39417</v>
      </c>
      <c r="U1" s="4">
        <v>39448</v>
      </c>
      <c r="V1" s="4">
        <v>39479</v>
      </c>
      <c r="W1" s="4">
        <v>39508</v>
      </c>
      <c r="X1" s="4">
        <v>39539</v>
      </c>
      <c r="Y1" s="4">
        <v>39569</v>
      </c>
      <c r="Z1" s="4">
        <v>39600</v>
      </c>
      <c r="AA1" s="4">
        <v>39630</v>
      </c>
      <c r="AB1" s="4">
        <v>39661</v>
      </c>
      <c r="AC1" s="4">
        <v>39692</v>
      </c>
      <c r="AD1" s="4">
        <v>39722</v>
      </c>
      <c r="AE1" s="4">
        <v>39753</v>
      </c>
      <c r="AF1" s="4">
        <v>39783</v>
      </c>
      <c r="AG1" s="4">
        <v>39814</v>
      </c>
      <c r="AH1" s="4">
        <v>39845</v>
      </c>
      <c r="AI1" s="4">
        <v>39873</v>
      </c>
      <c r="AJ1" s="4">
        <v>39904</v>
      </c>
      <c r="AK1" s="4">
        <v>39934</v>
      </c>
      <c r="AL1" s="4">
        <v>39965</v>
      </c>
      <c r="AM1" s="4">
        <v>39995</v>
      </c>
      <c r="AN1" s="4">
        <v>40026</v>
      </c>
      <c r="AO1" s="4">
        <v>40057</v>
      </c>
      <c r="AP1" s="4">
        <v>40087</v>
      </c>
      <c r="AQ1" s="4">
        <v>40118</v>
      </c>
      <c r="AR1" s="4">
        <v>40148</v>
      </c>
      <c r="AS1" s="4">
        <v>40179</v>
      </c>
      <c r="AT1" s="4">
        <v>40210</v>
      </c>
      <c r="AU1" s="4">
        <v>40238</v>
      </c>
      <c r="AV1" s="4">
        <v>40269</v>
      </c>
      <c r="AW1" s="4">
        <v>40299</v>
      </c>
      <c r="AX1" s="4">
        <v>40330</v>
      </c>
      <c r="AY1" s="4">
        <v>40360</v>
      </c>
      <c r="AZ1" s="4">
        <v>40391</v>
      </c>
      <c r="BA1" s="4">
        <v>40422</v>
      </c>
      <c r="BB1" s="4">
        <v>40452</v>
      </c>
      <c r="BC1" s="4">
        <v>40483</v>
      </c>
      <c r="BD1" s="4">
        <v>40513</v>
      </c>
      <c r="BE1" s="4">
        <v>40544</v>
      </c>
      <c r="BF1" s="4">
        <v>40575</v>
      </c>
      <c r="BG1" s="4">
        <v>40603</v>
      </c>
      <c r="BH1" s="4">
        <v>40634</v>
      </c>
      <c r="BI1" s="4">
        <v>40664</v>
      </c>
      <c r="BJ1" s="4">
        <v>40695</v>
      </c>
      <c r="BK1" s="4">
        <v>40725</v>
      </c>
      <c r="BL1" s="4">
        <v>40756</v>
      </c>
      <c r="BM1" s="4">
        <v>40787</v>
      </c>
      <c r="BN1" s="4">
        <v>40817</v>
      </c>
      <c r="BO1" s="4">
        <v>40848</v>
      </c>
      <c r="BP1" s="4">
        <v>40878</v>
      </c>
      <c r="BQ1" s="4">
        <v>40909</v>
      </c>
      <c r="BR1" s="4">
        <v>40940</v>
      </c>
      <c r="BS1" s="4">
        <v>40969</v>
      </c>
      <c r="BT1" s="4">
        <v>41000</v>
      </c>
      <c r="BU1" s="4">
        <v>41030</v>
      </c>
      <c r="BV1" s="4">
        <v>41061</v>
      </c>
      <c r="BW1" s="4">
        <v>41091</v>
      </c>
      <c r="BX1" s="4">
        <v>41122</v>
      </c>
      <c r="BY1" s="4">
        <v>41153</v>
      </c>
      <c r="BZ1" s="4">
        <v>41183</v>
      </c>
      <c r="CA1" s="4">
        <v>41214</v>
      </c>
      <c r="CB1" s="4">
        <v>41244</v>
      </c>
      <c r="CC1" s="4">
        <v>41275</v>
      </c>
      <c r="CD1" s="4">
        <v>41306</v>
      </c>
      <c r="CE1" s="4">
        <v>41334</v>
      </c>
      <c r="CF1" s="4">
        <v>41365</v>
      </c>
      <c r="CG1" s="4">
        <v>41395</v>
      </c>
      <c r="CH1" s="4">
        <v>41426</v>
      </c>
      <c r="CI1" s="4">
        <v>41456</v>
      </c>
      <c r="CJ1" s="4">
        <v>41487</v>
      </c>
      <c r="CK1" s="4">
        <v>41518</v>
      </c>
      <c r="CL1" s="4">
        <v>41548</v>
      </c>
      <c r="CM1" s="4">
        <v>41579</v>
      </c>
      <c r="CN1" s="4">
        <v>41609</v>
      </c>
      <c r="CO1" s="4">
        <v>41640</v>
      </c>
      <c r="CP1" s="4">
        <v>41671</v>
      </c>
      <c r="CQ1" s="4">
        <v>41699</v>
      </c>
      <c r="CR1" s="4">
        <v>41730</v>
      </c>
      <c r="CS1" s="4">
        <v>41760</v>
      </c>
      <c r="CT1" s="4">
        <v>41791</v>
      </c>
      <c r="CU1" s="4">
        <v>41821</v>
      </c>
      <c r="CV1" s="4">
        <v>41852</v>
      </c>
      <c r="CW1" s="4">
        <v>41883</v>
      </c>
      <c r="CX1" s="4">
        <v>41913</v>
      </c>
      <c r="CY1" s="4">
        <v>41944</v>
      </c>
      <c r="CZ1" s="4">
        <v>41974</v>
      </c>
      <c r="DA1" s="4">
        <v>42005</v>
      </c>
      <c r="DB1" s="4">
        <v>42036</v>
      </c>
      <c r="DC1" s="4">
        <v>42064</v>
      </c>
      <c r="DD1" s="4">
        <v>42095</v>
      </c>
      <c r="DE1" s="4">
        <v>42125</v>
      </c>
      <c r="DF1" s="4">
        <v>42156</v>
      </c>
      <c r="DG1" s="4">
        <v>42186</v>
      </c>
      <c r="DH1" s="4">
        <v>42217</v>
      </c>
      <c r="DI1" s="4">
        <v>42248</v>
      </c>
      <c r="DJ1" s="4">
        <v>42278</v>
      </c>
      <c r="DK1" s="4">
        <v>42309</v>
      </c>
      <c r="DL1" s="4">
        <v>42339</v>
      </c>
      <c r="DM1" s="4">
        <v>42370</v>
      </c>
      <c r="DN1" s="4">
        <v>42401</v>
      </c>
      <c r="DO1" s="4">
        <v>42430</v>
      </c>
      <c r="DP1" s="4">
        <v>42461</v>
      </c>
      <c r="DQ1" s="4">
        <v>42491</v>
      </c>
      <c r="DR1" s="4">
        <v>42522</v>
      </c>
      <c r="DS1" s="4">
        <v>42552</v>
      </c>
      <c r="DT1" s="4">
        <v>42583</v>
      </c>
      <c r="DU1" s="4">
        <v>42614</v>
      </c>
      <c r="DV1" s="4">
        <v>42644</v>
      </c>
      <c r="DW1" s="4">
        <v>42675</v>
      </c>
      <c r="DX1" s="4">
        <v>42705</v>
      </c>
    </row>
    <row r="2" spans="1:128">
      <c r="A2" s="1" t="s">
        <v>325</v>
      </c>
      <c r="B2" s="1" t="s">
        <v>13</v>
      </c>
      <c r="C2" s="1">
        <v>108</v>
      </c>
      <c r="D2" s="1" t="s">
        <v>14</v>
      </c>
      <c r="E2" s="1" t="s">
        <v>51</v>
      </c>
      <c r="F2" s="8">
        <v>50</v>
      </c>
      <c r="G2" s="8">
        <v>5000</v>
      </c>
      <c r="H2" s="1">
        <v>64</v>
      </c>
      <c r="I2" s="5">
        <v>125</v>
      </c>
      <c r="J2" s="1" t="s">
        <v>53</v>
      </c>
      <c r="L2" s="1" t="s">
        <v>322</v>
      </c>
      <c r="M2" s="8">
        <v>1</v>
      </c>
      <c r="N2" s="1">
        <v>4</v>
      </c>
      <c r="AZ2" s="1">
        <v>70081</v>
      </c>
      <c r="BA2" s="1">
        <v>70182</v>
      </c>
      <c r="BB2" s="1">
        <v>70202</v>
      </c>
      <c r="BC2" s="1">
        <v>70239</v>
      </c>
      <c r="BD2" s="1">
        <v>70355</v>
      </c>
      <c r="BE2" s="1">
        <v>70576</v>
      </c>
      <c r="BF2" s="1">
        <v>71081</v>
      </c>
      <c r="BG2" s="1">
        <v>71453</v>
      </c>
      <c r="BH2" s="1">
        <v>71674</v>
      </c>
      <c r="BI2" s="1">
        <v>71919</v>
      </c>
      <c r="BJ2" s="1">
        <v>72080</v>
      </c>
      <c r="BK2" s="1">
        <v>72180</v>
      </c>
      <c r="BL2" s="1">
        <v>72330</v>
      </c>
      <c r="BM2" s="1">
        <v>72554</v>
      </c>
      <c r="BN2" s="1">
        <v>72846</v>
      </c>
      <c r="BO2" s="1">
        <v>73305</v>
      </c>
      <c r="BP2" s="1">
        <v>73620</v>
      </c>
      <c r="BQ2" s="1">
        <v>74145</v>
      </c>
      <c r="BR2" s="1">
        <v>74532</v>
      </c>
      <c r="BS2" s="1">
        <v>74894</v>
      </c>
      <c r="BT2" s="1">
        <v>75345</v>
      </c>
      <c r="BU2" s="1">
        <v>75778</v>
      </c>
      <c r="BV2" s="1">
        <v>76152</v>
      </c>
      <c r="BW2" s="1">
        <v>76527</v>
      </c>
      <c r="BX2" s="1">
        <v>76736</v>
      </c>
      <c r="BY2" s="1">
        <v>77195</v>
      </c>
      <c r="BZ2" s="1">
        <v>77783</v>
      </c>
      <c r="CA2" s="1">
        <v>78349</v>
      </c>
      <c r="CB2" s="1">
        <v>78737</v>
      </c>
      <c r="CC2" s="1">
        <v>79458</v>
      </c>
      <c r="CD2" s="1">
        <v>80158</v>
      </c>
      <c r="CE2" s="1">
        <v>80594</v>
      </c>
      <c r="CF2" s="1">
        <v>81222</v>
      </c>
      <c r="CG2" s="1">
        <v>81624</v>
      </c>
      <c r="CH2" s="1">
        <v>81861</v>
      </c>
      <c r="CI2" s="1">
        <v>82180</v>
      </c>
      <c r="CJ2" s="1">
        <v>82811</v>
      </c>
      <c r="CK2" s="1">
        <v>83482</v>
      </c>
      <c r="CL2" s="1">
        <v>84262</v>
      </c>
      <c r="CM2" s="1">
        <v>84968</v>
      </c>
      <c r="CN2" s="1">
        <v>85710</v>
      </c>
      <c r="CO2" s="1">
        <v>86484</v>
      </c>
      <c r="CP2" s="1">
        <v>87008</v>
      </c>
      <c r="CQ2" s="1">
        <v>87541</v>
      </c>
      <c r="CR2" s="1">
        <v>87832</v>
      </c>
      <c r="CS2" s="1">
        <v>88108</v>
      </c>
      <c r="CT2" s="1">
        <v>88442</v>
      </c>
      <c r="CU2" s="1">
        <v>88717</v>
      </c>
      <c r="CV2" s="1">
        <v>88918</v>
      </c>
      <c r="CW2" s="1">
        <v>89257</v>
      </c>
      <c r="CX2" s="1">
        <v>89595</v>
      </c>
      <c r="CY2" s="1">
        <v>89881</v>
      </c>
      <c r="CZ2" s="1">
        <v>90157</v>
      </c>
      <c r="DA2" s="1">
        <v>90571</v>
      </c>
      <c r="DB2" s="1">
        <v>91016</v>
      </c>
      <c r="DC2" s="1">
        <v>91178</v>
      </c>
      <c r="DD2" s="1">
        <v>91326</v>
      </c>
      <c r="DE2" s="1">
        <v>91700</v>
      </c>
      <c r="DF2" s="1">
        <v>91856</v>
      </c>
      <c r="DG2" s="1">
        <v>91941</v>
      </c>
      <c r="DH2" s="1">
        <v>92033</v>
      </c>
      <c r="DI2" s="1">
        <v>92157</v>
      </c>
      <c r="DJ2" s="1">
        <v>92262</v>
      </c>
      <c r="DK2" s="1">
        <v>92277</v>
      </c>
      <c r="DL2" s="1">
        <v>92313</v>
      </c>
      <c r="DM2" s="1">
        <v>92324</v>
      </c>
      <c r="DN2" s="1">
        <v>92328</v>
      </c>
      <c r="DO2" s="1">
        <v>92329</v>
      </c>
      <c r="DP2" s="1">
        <v>92332</v>
      </c>
      <c r="DQ2" s="1">
        <v>92332</v>
      </c>
      <c r="DR2" s="1">
        <v>92335</v>
      </c>
      <c r="DS2" s="1">
        <v>92336</v>
      </c>
      <c r="DT2" s="1">
        <v>92336</v>
      </c>
      <c r="DU2" s="1">
        <v>92336</v>
      </c>
      <c r="DV2" s="1">
        <v>92349</v>
      </c>
      <c r="DW2" s="1">
        <v>92398</v>
      </c>
      <c r="DX2" s="1">
        <v>92429</v>
      </c>
    </row>
    <row r="3" spans="1:128">
      <c r="A3" s="1" t="s">
        <v>132</v>
      </c>
      <c r="B3" s="1" t="s">
        <v>13</v>
      </c>
      <c r="D3" s="1" t="s">
        <v>14</v>
      </c>
      <c r="E3" s="1" t="s">
        <v>80</v>
      </c>
      <c r="F3" s="8" t="s">
        <v>123</v>
      </c>
      <c r="H3" s="1">
        <v>45</v>
      </c>
      <c r="I3" s="5"/>
      <c r="K3" s="6" t="s">
        <v>126</v>
      </c>
      <c r="L3" s="1" t="s">
        <v>277</v>
      </c>
      <c r="M3" s="8">
        <v>29</v>
      </c>
      <c r="N3" s="1">
        <v>6</v>
      </c>
      <c r="AP3" s="1">
        <v>32220</v>
      </c>
      <c r="AQ3" s="1">
        <v>32246</v>
      </c>
      <c r="AR3" s="1">
        <v>32358</v>
      </c>
      <c r="AS3" s="1">
        <v>32470</v>
      </c>
      <c r="AT3" s="1">
        <v>32574</v>
      </c>
      <c r="AU3" s="1">
        <v>32654</v>
      </c>
      <c r="AV3" s="1">
        <v>32698</v>
      </c>
      <c r="AW3" s="1">
        <v>32699</v>
      </c>
      <c r="AX3" s="1">
        <v>32699</v>
      </c>
      <c r="AY3" s="1">
        <v>32699</v>
      </c>
      <c r="AZ3" s="1">
        <v>32699</v>
      </c>
      <c r="BA3" s="1">
        <v>32699</v>
      </c>
      <c r="BB3" s="1">
        <v>32699</v>
      </c>
      <c r="BC3" s="1">
        <v>32699</v>
      </c>
      <c r="BD3" s="1">
        <v>32699</v>
      </c>
      <c r="BE3" s="1">
        <v>32699</v>
      </c>
      <c r="BF3" s="1">
        <v>33055</v>
      </c>
      <c r="BG3" s="1">
        <v>33092</v>
      </c>
      <c r="BH3" s="1">
        <v>33092</v>
      </c>
      <c r="BI3" s="1">
        <v>33093</v>
      </c>
      <c r="BJ3" s="1">
        <v>33093</v>
      </c>
      <c r="BK3" s="1">
        <v>33093</v>
      </c>
      <c r="BL3" s="1">
        <v>33093</v>
      </c>
      <c r="BM3" s="1">
        <v>33093</v>
      </c>
      <c r="BN3" s="1">
        <v>33097</v>
      </c>
      <c r="BO3" s="1">
        <v>33131</v>
      </c>
      <c r="BP3" s="1">
        <v>33188</v>
      </c>
      <c r="BQ3" s="1">
        <v>33225</v>
      </c>
      <c r="BR3" s="1">
        <v>33285</v>
      </c>
      <c r="BS3" s="1">
        <v>33291</v>
      </c>
      <c r="BT3" s="1">
        <v>33294</v>
      </c>
      <c r="BU3" s="1">
        <v>33294</v>
      </c>
      <c r="BV3" s="1">
        <v>33294</v>
      </c>
      <c r="BW3" s="1">
        <v>33294</v>
      </c>
      <c r="BX3" s="1">
        <v>33294</v>
      </c>
      <c r="BY3" s="1">
        <v>33294</v>
      </c>
      <c r="BZ3" s="1">
        <v>33294</v>
      </c>
      <c r="CA3" s="1">
        <v>33298</v>
      </c>
      <c r="CB3" s="1">
        <v>33322</v>
      </c>
      <c r="CC3" s="1">
        <v>33352</v>
      </c>
      <c r="CD3" s="1">
        <v>33374</v>
      </c>
      <c r="CE3" s="1">
        <v>33392</v>
      </c>
      <c r="CF3" s="1">
        <v>33402</v>
      </c>
      <c r="CG3" s="1">
        <v>33404</v>
      </c>
      <c r="CH3" s="1">
        <v>33405</v>
      </c>
      <c r="CI3" s="1">
        <v>33406</v>
      </c>
      <c r="CJ3" s="1">
        <v>33406</v>
      </c>
      <c r="CK3" s="1">
        <v>33406</v>
      </c>
      <c r="CL3" s="1">
        <v>33406</v>
      </c>
      <c r="CM3" s="1">
        <v>33415</v>
      </c>
      <c r="CN3" s="1">
        <v>33438</v>
      </c>
      <c r="CO3" s="1">
        <v>33467</v>
      </c>
      <c r="CP3" s="1">
        <v>33482</v>
      </c>
      <c r="CQ3" s="1">
        <v>33491</v>
      </c>
      <c r="CR3" s="1">
        <v>33492</v>
      </c>
      <c r="CS3" s="1">
        <v>33492</v>
      </c>
      <c r="CT3" s="1">
        <v>33482</v>
      </c>
      <c r="CU3" s="1">
        <v>33492</v>
      </c>
      <c r="CV3" s="1">
        <v>33492</v>
      </c>
      <c r="CW3" s="1">
        <v>33492</v>
      </c>
      <c r="CX3" s="1">
        <v>33492</v>
      </c>
      <c r="CY3" s="1">
        <v>33492</v>
      </c>
      <c r="CZ3" s="1">
        <v>33492</v>
      </c>
      <c r="DA3" s="1">
        <v>33492</v>
      </c>
      <c r="DB3" s="1">
        <v>33492</v>
      </c>
      <c r="DC3" s="1">
        <v>33492</v>
      </c>
      <c r="DD3" s="1">
        <v>33492</v>
      </c>
      <c r="DE3" s="1">
        <v>33499</v>
      </c>
      <c r="DF3" s="1">
        <v>33499</v>
      </c>
      <c r="DG3" s="1">
        <v>33499</v>
      </c>
      <c r="DH3" s="1">
        <v>33499</v>
      </c>
      <c r="DI3" s="1">
        <v>33499</v>
      </c>
      <c r="DJ3" s="1">
        <v>33499</v>
      </c>
      <c r="DK3" s="1">
        <v>33499</v>
      </c>
      <c r="DL3" s="1">
        <v>33499</v>
      </c>
      <c r="DM3" s="1">
        <v>33499</v>
      </c>
      <c r="DN3" s="1">
        <v>33499</v>
      </c>
      <c r="DO3" s="1">
        <v>33499</v>
      </c>
      <c r="DP3" s="1">
        <v>33499</v>
      </c>
      <c r="DQ3" s="1">
        <v>33499</v>
      </c>
      <c r="DR3" s="1">
        <v>33499</v>
      </c>
      <c r="DS3" s="1">
        <v>33499</v>
      </c>
      <c r="DT3" s="1">
        <v>33499</v>
      </c>
      <c r="DU3" s="1">
        <v>33499</v>
      </c>
      <c r="DV3" s="1">
        <v>33499</v>
      </c>
      <c r="DW3" s="1">
        <v>33499</v>
      </c>
      <c r="DX3" s="1">
        <v>33499</v>
      </c>
    </row>
    <row r="4" spans="1:128">
      <c r="A4" s="1" t="s">
        <v>135</v>
      </c>
      <c r="B4" s="1" t="s">
        <v>13</v>
      </c>
      <c r="D4" s="1" t="s">
        <v>14</v>
      </c>
      <c r="E4" s="1" t="s">
        <v>80</v>
      </c>
      <c r="F4" s="8">
        <v>10</v>
      </c>
      <c r="H4" s="1">
        <v>57</v>
      </c>
      <c r="I4" s="5"/>
      <c r="K4" s="6" t="s">
        <v>129</v>
      </c>
      <c r="L4" s="1" t="s">
        <v>280</v>
      </c>
      <c r="M4" s="8">
        <v>35</v>
      </c>
      <c r="N4" s="1">
        <v>4</v>
      </c>
      <c r="AG4" s="1">
        <v>95399.4</v>
      </c>
      <c r="AH4" s="1">
        <v>95548</v>
      </c>
      <c r="AI4" s="1">
        <v>96347</v>
      </c>
      <c r="AJ4" s="1">
        <v>97064</v>
      </c>
      <c r="AK4" s="1">
        <v>97757</v>
      </c>
      <c r="AL4" s="1">
        <v>98386</v>
      </c>
      <c r="AM4" s="1">
        <v>98935</v>
      </c>
      <c r="AN4" s="1">
        <v>99439</v>
      </c>
      <c r="AO4" s="1">
        <v>99932</v>
      </c>
      <c r="AP4" s="12">
        <v>605</v>
      </c>
      <c r="AQ4" s="1">
        <v>1317</v>
      </c>
      <c r="AR4" s="1">
        <v>2007</v>
      </c>
      <c r="AS4" s="1">
        <v>2689</v>
      </c>
      <c r="AT4" s="1">
        <v>3908</v>
      </c>
      <c r="AU4" s="1">
        <v>5454</v>
      </c>
      <c r="AV4" s="1">
        <v>6763</v>
      </c>
      <c r="AW4" s="1">
        <v>7981</v>
      </c>
      <c r="AX4" s="1">
        <v>8807</v>
      </c>
      <c r="AY4" s="1">
        <v>9338</v>
      </c>
      <c r="AZ4" s="1">
        <v>9907</v>
      </c>
      <c r="BA4" s="1">
        <v>10745</v>
      </c>
      <c r="BB4" s="1">
        <v>11851</v>
      </c>
      <c r="BC4" s="1">
        <v>13003</v>
      </c>
      <c r="BD4" s="1">
        <v>13882</v>
      </c>
      <c r="BE4" s="1">
        <v>14731</v>
      </c>
      <c r="BF4" s="1">
        <v>15458</v>
      </c>
      <c r="BG4" s="1">
        <v>16147</v>
      </c>
      <c r="BH4" s="1">
        <v>16820</v>
      </c>
      <c r="BI4" s="1">
        <v>17533</v>
      </c>
      <c r="BJ4" s="1">
        <v>18072</v>
      </c>
      <c r="BK4" s="1">
        <v>18604</v>
      </c>
      <c r="BL4" s="1">
        <v>19155</v>
      </c>
      <c r="BM4" s="1">
        <v>19629</v>
      </c>
      <c r="BN4" s="1">
        <v>20607</v>
      </c>
      <c r="BO4" s="1">
        <v>21806</v>
      </c>
      <c r="BP4" s="1">
        <v>22523</v>
      </c>
      <c r="BQ4" s="1">
        <v>23145</v>
      </c>
      <c r="BR4" s="1">
        <v>23760</v>
      </c>
      <c r="BS4" s="1">
        <v>24327</v>
      </c>
      <c r="BT4" s="1">
        <v>25036</v>
      </c>
      <c r="BU4" s="1">
        <v>25670</v>
      </c>
      <c r="BV4" s="1">
        <v>26261</v>
      </c>
      <c r="BW4" s="1">
        <v>26795</v>
      </c>
      <c r="BX4" s="1">
        <v>27326</v>
      </c>
      <c r="BY4" s="1">
        <v>27930</v>
      </c>
      <c r="BZ4" s="1">
        <v>28763</v>
      </c>
      <c r="CA4" s="1">
        <v>29997</v>
      </c>
      <c r="CB4" s="1">
        <v>30595</v>
      </c>
      <c r="CC4" s="1">
        <v>31350</v>
      </c>
      <c r="CD4" s="1">
        <v>32037</v>
      </c>
      <c r="CE4" s="1">
        <v>32767</v>
      </c>
      <c r="CF4" s="1">
        <v>33904</v>
      </c>
      <c r="CG4" s="1">
        <v>34700</v>
      </c>
      <c r="CH4" s="1">
        <v>35309</v>
      </c>
      <c r="CI4" s="1">
        <v>35914</v>
      </c>
      <c r="CJ4" s="1">
        <v>36443</v>
      </c>
      <c r="CK4" s="1">
        <v>37215</v>
      </c>
      <c r="CL4" s="1">
        <v>37930</v>
      </c>
      <c r="CM4" s="1">
        <v>39391</v>
      </c>
      <c r="CN4" s="1">
        <v>40848</v>
      </c>
      <c r="CO4" s="1">
        <v>41701</v>
      </c>
      <c r="CP4" s="1">
        <v>42450</v>
      </c>
      <c r="CQ4" s="1">
        <v>43221</v>
      </c>
      <c r="CR4" s="1">
        <v>44278</v>
      </c>
      <c r="CS4" s="1">
        <v>45354</v>
      </c>
      <c r="CT4" s="1">
        <v>46293</v>
      </c>
      <c r="CU4" s="1">
        <v>47129</v>
      </c>
      <c r="CV4" s="1">
        <v>47984</v>
      </c>
      <c r="CW4" s="1">
        <v>49109</v>
      </c>
      <c r="CX4" s="1">
        <v>50521</v>
      </c>
      <c r="CY4" s="1">
        <v>52062</v>
      </c>
      <c r="CZ4" s="1">
        <v>53538</v>
      </c>
      <c r="DA4" s="1">
        <v>54546</v>
      </c>
      <c r="DB4" s="1">
        <v>55833</v>
      </c>
      <c r="DC4" s="1">
        <v>57216</v>
      </c>
      <c r="DD4" s="1">
        <v>58701</v>
      </c>
      <c r="DE4" s="1">
        <v>59765</v>
      </c>
      <c r="DF4" s="1">
        <v>60749</v>
      </c>
      <c r="DG4" s="1">
        <v>61600</v>
      </c>
      <c r="DH4" s="1">
        <v>62423</v>
      </c>
      <c r="DI4" s="1">
        <v>63295</v>
      </c>
      <c r="DJ4" s="1">
        <v>64641</v>
      </c>
      <c r="DK4" s="1">
        <v>66152</v>
      </c>
      <c r="DL4" s="1">
        <v>67454</v>
      </c>
      <c r="DM4" s="1">
        <v>68381</v>
      </c>
      <c r="DN4" s="1">
        <v>69426</v>
      </c>
      <c r="DO4" s="1">
        <v>71296</v>
      </c>
      <c r="DP4" s="1">
        <v>72885</v>
      </c>
      <c r="DQ4" s="1">
        <v>74154</v>
      </c>
      <c r="DR4" s="1">
        <v>75179</v>
      </c>
      <c r="DS4" s="1">
        <v>76074</v>
      </c>
      <c r="DT4" s="1">
        <v>77143</v>
      </c>
      <c r="DU4" s="1">
        <v>78143</v>
      </c>
      <c r="DV4" s="1">
        <v>79630</v>
      </c>
      <c r="DW4" s="1">
        <v>81594</v>
      </c>
      <c r="DX4" s="1">
        <v>83322</v>
      </c>
    </row>
    <row r="5" spans="1:128">
      <c r="A5" s="1" t="s">
        <v>390</v>
      </c>
      <c r="B5" s="1" t="s">
        <v>13</v>
      </c>
      <c r="C5" s="1">
        <v>132</v>
      </c>
      <c r="D5" s="1" t="s">
        <v>14</v>
      </c>
      <c r="E5" s="1" t="s">
        <v>660</v>
      </c>
      <c r="F5" s="8">
        <v>11</v>
      </c>
      <c r="G5" s="8">
        <v>1100</v>
      </c>
      <c r="H5" s="1">
        <v>50</v>
      </c>
      <c r="I5" s="5">
        <v>125</v>
      </c>
      <c r="J5" s="1" t="s">
        <v>16</v>
      </c>
      <c r="K5" s="6"/>
      <c r="L5" s="1" t="s">
        <v>389</v>
      </c>
      <c r="N5" s="1">
        <v>40</v>
      </c>
      <c r="BV5" s="1">
        <v>892.79</v>
      </c>
      <c r="BW5" s="1">
        <v>971.68</v>
      </c>
      <c r="BX5" s="1">
        <v>1043</v>
      </c>
      <c r="BY5" s="1">
        <v>1111.24</v>
      </c>
      <c r="BZ5" s="1">
        <v>1184.8499999999999</v>
      </c>
      <c r="CA5" s="1">
        <v>1258.24</v>
      </c>
      <c r="CB5" s="1">
        <v>1317</v>
      </c>
      <c r="CC5" s="1">
        <v>1391.58</v>
      </c>
      <c r="CD5" s="1">
        <v>1460.4</v>
      </c>
      <c r="CE5" s="1">
        <v>1540.63</v>
      </c>
      <c r="CF5" s="1">
        <v>1634.14</v>
      </c>
      <c r="CG5" s="1">
        <v>1717.51</v>
      </c>
      <c r="CH5" s="1">
        <v>1791.42</v>
      </c>
      <c r="CI5" s="1">
        <v>1884.68</v>
      </c>
      <c r="CJ5" s="1">
        <v>1975.34</v>
      </c>
      <c r="CK5" s="1">
        <v>2062.9</v>
      </c>
      <c r="CL5" s="1">
        <v>2162.2199999999998</v>
      </c>
      <c r="CM5" s="1">
        <v>2258.6999999999998</v>
      </c>
      <c r="CN5" s="1">
        <v>2346.4499999999998</v>
      </c>
      <c r="CO5" s="1">
        <v>2440.41</v>
      </c>
      <c r="CP5" s="1">
        <v>2526.2399999999998</v>
      </c>
      <c r="CQ5" s="1">
        <v>2620.75</v>
      </c>
      <c r="CR5" s="1">
        <v>2709.36</v>
      </c>
      <c r="CS5" s="1">
        <v>2789.36</v>
      </c>
      <c r="CT5" s="1">
        <v>2877.3</v>
      </c>
      <c r="CU5" s="1">
        <v>2961.04</v>
      </c>
      <c r="CV5" s="1">
        <v>3037.32</v>
      </c>
      <c r="CW5" s="1">
        <v>3128.96</v>
      </c>
      <c r="CX5" s="1">
        <v>3218.3</v>
      </c>
      <c r="CY5" s="1">
        <v>3306.91</v>
      </c>
      <c r="CZ5" s="1">
        <v>3388.65</v>
      </c>
      <c r="DA5" s="1">
        <v>3476.27</v>
      </c>
      <c r="DB5" s="1">
        <v>3558.06</v>
      </c>
      <c r="DC5" s="1">
        <v>3656.05</v>
      </c>
      <c r="DD5" s="1">
        <v>3759.3</v>
      </c>
      <c r="DE5" s="1">
        <v>3843.4</v>
      </c>
      <c r="DF5" s="1">
        <v>3947.6</v>
      </c>
      <c r="DG5" s="1">
        <v>4048.51</v>
      </c>
      <c r="DH5" s="1">
        <v>4145.41</v>
      </c>
      <c r="DI5" s="1">
        <v>4238.75</v>
      </c>
      <c r="DJ5" s="1">
        <v>4340.25</v>
      </c>
      <c r="DK5" s="1">
        <v>4436.4799999999996</v>
      </c>
      <c r="DL5" s="1">
        <v>4536.3</v>
      </c>
      <c r="DM5" s="1">
        <v>4636.79</v>
      </c>
      <c r="DN5" s="1">
        <v>4749.1499999999996</v>
      </c>
      <c r="DO5" s="1">
        <v>4865.92</v>
      </c>
      <c r="DP5" s="1">
        <v>4976.28</v>
      </c>
      <c r="DQ5" s="1">
        <v>5085.49</v>
      </c>
      <c r="DR5" s="1">
        <v>5188.01</v>
      </c>
      <c r="DS5" s="1">
        <v>5268.46</v>
      </c>
      <c r="DT5" s="1">
        <v>5377.76</v>
      </c>
      <c r="DU5" s="1">
        <v>5490.92</v>
      </c>
      <c r="DV5" s="1">
        <v>5609.46</v>
      </c>
      <c r="DW5" s="1">
        <v>5745.18</v>
      </c>
      <c r="DX5" s="1">
        <v>5859.5</v>
      </c>
    </row>
    <row r="6" spans="1:128">
      <c r="A6" s="1" t="s">
        <v>516</v>
      </c>
      <c r="B6" s="1" t="s">
        <v>13</v>
      </c>
      <c r="D6" s="1" t="s">
        <v>14</v>
      </c>
      <c r="E6" s="1" t="s">
        <v>80</v>
      </c>
      <c r="F6" s="1">
        <v>51</v>
      </c>
      <c r="H6" s="8">
        <v>74</v>
      </c>
      <c r="I6" s="5">
        <v>350</v>
      </c>
      <c r="K6" s="13" t="s">
        <v>518</v>
      </c>
      <c r="L6" s="38" t="s">
        <v>520</v>
      </c>
      <c r="M6" s="1"/>
      <c r="N6" s="8">
        <v>60</v>
      </c>
      <c r="CC6" s="1">
        <v>25.3</v>
      </c>
      <c r="CD6" s="1">
        <v>45.02</v>
      </c>
      <c r="CE6" s="1">
        <v>233.86</v>
      </c>
      <c r="CF6" s="1">
        <v>419.32</v>
      </c>
      <c r="CG6" s="1">
        <v>589.94000000000005</v>
      </c>
      <c r="CH6" s="1">
        <v>681.21</v>
      </c>
      <c r="CI6" s="1">
        <v>836.65</v>
      </c>
      <c r="CJ6" s="1">
        <v>985.27</v>
      </c>
      <c r="CK6" s="1">
        <v>1151.9000000000001</v>
      </c>
      <c r="CL6" s="1">
        <v>1340.08</v>
      </c>
      <c r="CM6" s="1">
        <v>1502.86</v>
      </c>
      <c r="CN6" s="1">
        <v>1638.61</v>
      </c>
      <c r="CO6" s="1">
        <v>1797.86</v>
      </c>
      <c r="CP6" s="1">
        <v>1868.44</v>
      </c>
      <c r="CQ6" s="1">
        <v>1869.97</v>
      </c>
      <c r="CR6" s="1">
        <v>1992.98</v>
      </c>
      <c r="CS6" s="1">
        <v>2195.06</v>
      </c>
      <c r="CT6" s="1">
        <v>2433.4499999999998</v>
      </c>
      <c r="CU6" s="1">
        <v>2668.27</v>
      </c>
      <c r="CV6" s="1">
        <v>2853</v>
      </c>
      <c r="CW6" s="1">
        <v>2921.63</v>
      </c>
      <c r="CX6" s="1">
        <v>3067.95</v>
      </c>
      <c r="CY6" s="1">
        <v>3265.46</v>
      </c>
      <c r="CZ6" s="1">
        <v>3427.58</v>
      </c>
      <c r="DA6" s="1">
        <v>3638.18</v>
      </c>
      <c r="DB6" s="1">
        <v>3903.06</v>
      </c>
      <c r="DC6" s="1">
        <v>4199.7</v>
      </c>
      <c r="DD6" s="1">
        <v>4500.2299999999996</v>
      </c>
      <c r="DE6" s="1">
        <v>4589.8</v>
      </c>
      <c r="DF6" s="1">
        <v>4789.0200000000004</v>
      </c>
      <c r="DG6" s="1">
        <v>5159.4399999999996</v>
      </c>
      <c r="DH6" s="1">
        <v>5531.37</v>
      </c>
      <c r="DI6" s="1">
        <v>5931.39</v>
      </c>
      <c r="DJ6" s="1">
        <v>6020.22</v>
      </c>
      <c r="DK6" s="1">
        <v>6020.23</v>
      </c>
      <c r="DL6" s="1">
        <v>6020.23</v>
      </c>
      <c r="DM6" s="1">
        <v>6020.23</v>
      </c>
      <c r="DN6" s="1">
        <v>6020.23</v>
      </c>
      <c r="DO6" s="1">
        <v>6155.75</v>
      </c>
      <c r="DP6" s="1">
        <v>6158.02</v>
      </c>
      <c r="DQ6" s="1">
        <v>6183.24</v>
      </c>
      <c r="DR6" s="1">
        <v>6183.25</v>
      </c>
      <c r="DS6" s="1">
        <v>6209.89</v>
      </c>
      <c r="DT6" s="1">
        <v>6209.89</v>
      </c>
      <c r="DU6" s="1">
        <v>6209.89</v>
      </c>
      <c r="DV6" s="1">
        <v>6210.95</v>
      </c>
      <c r="DW6" s="1">
        <v>6211.47</v>
      </c>
      <c r="DX6" s="1">
        <v>6625.5</v>
      </c>
    </row>
    <row r="7" spans="1:128">
      <c r="A7" s="1" t="s">
        <v>167</v>
      </c>
      <c r="B7" s="1" t="s">
        <v>13</v>
      </c>
      <c r="D7" s="1" t="s">
        <v>36</v>
      </c>
      <c r="F7" s="1">
        <v>17</v>
      </c>
      <c r="H7" s="8">
        <v>27</v>
      </c>
      <c r="I7" s="5"/>
      <c r="K7" s="13" t="s">
        <v>103</v>
      </c>
      <c r="L7" s="1" t="s">
        <v>288</v>
      </c>
      <c r="M7" s="1">
        <v>11</v>
      </c>
      <c r="N7" s="8">
        <v>2</v>
      </c>
      <c r="O7" s="1">
        <v>80777</v>
      </c>
      <c r="P7" s="1">
        <v>80777</v>
      </c>
      <c r="Q7" s="1">
        <v>80777</v>
      </c>
      <c r="R7" s="1">
        <v>80777</v>
      </c>
      <c r="S7" s="1">
        <v>80777</v>
      </c>
      <c r="T7" s="1">
        <v>80777</v>
      </c>
      <c r="U7" s="1">
        <v>80777</v>
      </c>
      <c r="V7" s="1">
        <v>80777</v>
      </c>
      <c r="W7" s="1">
        <v>80820</v>
      </c>
      <c r="X7" s="1">
        <v>80855</v>
      </c>
      <c r="Y7" s="1">
        <v>80889</v>
      </c>
      <c r="Z7" s="1">
        <v>80922</v>
      </c>
      <c r="AA7" s="1">
        <v>80956</v>
      </c>
      <c r="AB7" s="1">
        <v>80961</v>
      </c>
      <c r="AC7" s="1">
        <v>80965</v>
      </c>
      <c r="AD7" s="1">
        <v>80997</v>
      </c>
      <c r="AE7" s="1">
        <v>81202</v>
      </c>
      <c r="AF7" s="1">
        <v>81666</v>
      </c>
      <c r="AG7" s="1">
        <v>82294</v>
      </c>
      <c r="AH7" s="1">
        <v>82836</v>
      </c>
      <c r="AI7" s="1">
        <v>83489</v>
      </c>
      <c r="AJ7" s="1">
        <v>83999</v>
      </c>
      <c r="AK7" s="1">
        <v>84755</v>
      </c>
      <c r="AL7" s="1">
        <v>85624</v>
      </c>
      <c r="AM7" s="1">
        <v>86568</v>
      </c>
      <c r="AN7" s="1">
        <v>87613</v>
      </c>
      <c r="AO7" s="1">
        <v>88212</v>
      </c>
      <c r="AP7" s="1">
        <v>88812</v>
      </c>
      <c r="AQ7" s="1">
        <v>89327</v>
      </c>
      <c r="AR7" s="1">
        <v>89832</v>
      </c>
      <c r="AS7" s="1">
        <v>90222</v>
      </c>
      <c r="AT7" s="1">
        <v>90698</v>
      </c>
      <c r="AU7" s="1">
        <v>91264</v>
      </c>
      <c r="AV7" s="1">
        <v>91926</v>
      </c>
      <c r="AW7" s="1">
        <v>92619</v>
      </c>
      <c r="AX7" s="1">
        <v>93530</v>
      </c>
      <c r="AY7" s="1">
        <v>94654</v>
      </c>
      <c r="AZ7" s="1">
        <v>95664</v>
      </c>
      <c r="BA7" s="1">
        <v>96285</v>
      </c>
      <c r="BB7" s="1">
        <v>96857</v>
      </c>
      <c r="BC7" s="1">
        <v>97542</v>
      </c>
      <c r="BD7" s="1">
        <v>98520</v>
      </c>
      <c r="BE7" s="1">
        <v>99364</v>
      </c>
      <c r="BF7" s="1">
        <v>99999</v>
      </c>
      <c r="BG7" s="1">
        <v>728</v>
      </c>
      <c r="BH7" s="1">
        <v>1643</v>
      </c>
      <c r="BI7" s="1">
        <v>2644</v>
      </c>
      <c r="BJ7" s="1">
        <v>3982</v>
      </c>
      <c r="BK7" s="1">
        <v>5152</v>
      </c>
      <c r="BL7" s="1">
        <v>6402</v>
      </c>
      <c r="BM7" s="1">
        <v>7470</v>
      </c>
      <c r="BN7" s="1">
        <v>7999</v>
      </c>
      <c r="BO7" s="1">
        <v>8129</v>
      </c>
      <c r="BP7" s="1">
        <v>9171</v>
      </c>
      <c r="BQ7" s="1">
        <v>10581</v>
      </c>
      <c r="BR7" s="1">
        <v>12198</v>
      </c>
      <c r="BS7" s="1">
        <v>12897</v>
      </c>
      <c r="BT7" s="1">
        <v>13503</v>
      </c>
      <c r="BU7" s="1">
        <v>14265</v>
      </c>
      <c r="BV7" s="1">
        <v>15164</v>
      </c>
      <c r="BW7" s="1">
        <v>15999</v>
      </c>
      <c r="BX7" s="1">
        <v>15999</v>
      </c>
      <c r="BY7" s="1">
        <v>16678</v>
      </c>
      <c r="BZ7" s="1">
        <v>17228</v>
      </c>
      <c r="CA7" s="1">
        <v>17788</v>
      </c>
      <c r="CB7" s="1">
        <v>18564</v>
      </c>
      <c r="CC7" s="1">
        <v>19592</v>
      </c>
      <c r="CD7" s="1">
        <v>20503</v>
      </c>
      <c r="CE7" s="1">
        <v>21347</v>
      </c>
      <c r="CF7" s="1">
        <v>22271</v>
      </c>
      <c r="CG7" s="1">
        <v>23262</v>
      </c>
      <c r="CH7" s="1">
        <v>24222</v>
      </c>
      <c r="CI7" s="1">
        <v>24222</v>
      </c>
      <c r="CJ7" s="1">
        <v>25314</v>
      </c>
      <c r="CK7" s="1">
        <v>26261</v>
      </c>
      <c r="CL7" s="1">
        <v>27155</v>
      </c>
      <c r="CM7" s="1">
        <v>27903</v>
      </c>
      <c r="CN7" s="1">
        <v>27999</v>
      </c>
      <c r="CO7" s="1">
        <v>29592</v>
      </c>
      <c r="CP7" s="1">
        <v>31103</v>
      </c>
      <c r="CQ7" s="1">
        <v>32208</v>
      </c>
      <c r="CR7" s="1">
        <v>33274</v>
      </c>
      <c r="CS7" s="1">
        <v>34266</v>
      </c>
      <c r="CT7" s="1">
        <v>35495</v>
      </c>
      <c r="CU7" s="1">
        <v>36283</v>
      </c>
      <c r="CV7" s="1">
        <v>37506</v>
      </c>
      <c r="CW7" s="1">
        <v>38663</v>
      </c>
      <c r="CX7" s="1">
        <v>39668</v>
      </c>
      <c r="CY7" s="1">
        <v>40828</v>
      </c>
      <c r="CZ7" s="1">
        <v>42309</v>
      </c>
      <c r="DA7" s="1">
        <v>43627</v>
      </c>
      <c r="DB7" s="1">
        <v>45219</v>
      </c>
      <c r="DC7" s="1">
        <v>46839</v>
      </c>
      <c r="DD7" s="1">
        <v>47999</v>
      </c>
      <c r="DE7" s="1">
        <v>48944</v>
      </c>
      <c r="DF7" s="1">
        <v>50253</v>
      </c>
      <c r="DG7" s="1">
        <v>51774</v>
      </c>
      <c r="DH7" s="1">
        <v>53279</v>
      </c>
      <c r="DI7" s="1">
        <v>54328</v>
      </c>
      <c r="DJ7" s="1">
        <v>55385</v>
      </c>
      <c r="DK7" s="1">
        <v>56000</v>
      </c>
      <c r="DL7" s="1">
        <v>57304</v>
      </c>
      <c r="DM7" s="1">
        <v>58674</v>
      </c>
      <c r="DN7" s="1">
        <v>59999</v>
      </c>
      <c r="DO7" s="1">
        <v>61406</v>
      </c>
      <c r="DP7" s="1">
        <v>62182</v>
      </c>
      <c r="DQ7" s="1">
        <v>63295</v>
      </c>
      <c r="DR7" s="1">
        <v>64000</v>
      </c>
      <c r="DS7" s="1">
        <v>65321</v>
      </c>
      <c r="DT7" s="1">
        <v>66970</v>
      </c>
      <c r="DU7" s="1">
        <v>68440</v>
      </c>
      <c r="DV7" s="1">
        <v>69366</v>
      </c>
      <c r="DW7" s="1">
        <v>70416</v>
      </c>
      <c r="DX7" s="1">
        <v>71828</v>
      </c>
    </row>
    <row r="8" spans="1:128">
      <c r="A8" s="1" t="s">
        <v>138</v>
      </c>
      <c r="B8" s="1" t="s">
        <v>13</v>
      </c>
      <c r="D8" s="1" t="s">
        <v>36</v>
      </c>
      <c r="E8" s="1" t="s">
        <v>80</v>
      </c>
      <c r="F8" s="8">
        <v>34</v>
      </c>
      <c r="H8" s="1">
        <v>29</v>
      </c>
      <c r="K8" s="6" t="s">
        <v>81</v>
      </c>
      <c r="L8" s="1" t="s">
        <v>281</v>
      </c>
      <c r="M8" s="8">
        <v>12</v>
      </c>
      <c r="N8" s="1">
        <v>3</v>
      </c>
      <c r="O8" s="1">
        <v>35375</v>
      </c>
      <c r="P8" s="1">
        <v>35389</v>
      </c>
      <c r="Q8" s="1">
        <v>35759</v>
      </c>
      <c r="R8" s="1">
        <v>36671</v>
      </c>
      <c r="S8" s="1">
        <v>37702</v>
      </c>
      <c r="T8" s="1">
        <v>38837</v>
      </c>
      <c r="U8" s="1">
        <v>39845</v>
      </c>
      <c r="V8" s="1">
        <v>40850</v>
      </c>
      <c r="W8" s="1">
        <v>41921</v>
      </c>
      <c r="X8" s="1">
        <v>42777</v>
      </c>
      <c r="Y8" s="1">
        <v>43456</v>
      </c>
      <c r="Z8" s="1">
        <v>43490</v>
      </c>
      <c r="AA8" s="1">
        <v>43513</v>
      </c>
      <c r="AB8" s="1">
        <v>43557</v>
      </c>
      <c r="AC8" s="1">
        <v>43942</v>
      </c>
      <c r="AD8" s="1">
        <v>44505</v>
      </c>
      <c r="AE8" s="1">
        <v>45140</v>
      </c>
      <c r="AF8" s="1">
        <v>45898</v>
      </c>
      <c r="AG8" s="1">
        <v>47381</v>
      </c>
      <c r="AH8" s="1">
        <v>48363</v>
      </c>
      <c r="AI8" s="1">
        <v>49412</v>
      </c>
      <c r="AJ8" s="1">
        <v>50200</v>
      </c>
      <c r="AK8" s="1">
        <v>50284</v>
      </c>
      <c r="AL8" s="1">
        <v>50306</v>
      </c>
      <c r="AM8" s="1">
        <v>50320</v>
      </c>
      <c r="AN8" s="1">
        <v>50331</v>
      </c>
      <c r="AO8" s="1">
        <v>50510</v>
      </c>
      <c r="AP8" s="1">
        <v>50897</v>
      </c>
      <c r="AQ8" s="1">
        <v>51188</v>
      </c>
      <c r="AR8" s="1">
        <v>51386</v>
      </c>
      <c r="AS8" s="1">
        <v>51792</v>
      </c>
      <c r="AT8" s="1">
        <v>52242</v>
      </c>
      <c r="AU8" s="1">
        <v>52611</v>
      </c>
      <c r="AV8" s="1">
        <v>52680</v>
      </c>
      <c r="AW8" s="1">
        <v>52693</v>
      </c>
      <c r="AX8" s="1">
        <v>52707</v>
      </c>
      <c r="AY8" s="1">
        <v>52842</v>
      </c>
      <c r="AZ8" s="1">
        <v>52867</v>
      </c>
      <c r="BA8" s="1">
        <v>52916</v>
      </c>
      <c r="BB8" s="1">
        <v>53043</v>
      </c>
      <c r="BC8" s="1">
        <v>53190</v>
      </c>
      <c r="BD8" s="1">
        <v>53445</v>
      </c>
      <c r="BE8" s="1">
        <v>53672</v>
      </c>
      <c r="BF8" s="1">
        <v>53866</v>
      </c>
      <c r="BG8" s="1">
        <v>54065</v>
      </c>
      <c r="BH8" s="1">
        <v>54272</v>
      </c>
      <c r="BI8" s="1">
        <v>54341</v>
      </c>
      <c r="BJ8" s="1">
        <v>54388</v>
      </c>
      <c r="BK8" s="1">
        <v>54434</v>
      </c>
      <c r="BL8" s="1">
        <v>54531</v>
      </c>
      <c r="BM8" s="1">
        <v>54625</v>
      </c>
      <c r="BN8" s="1">
        <v>54710</v>
      </c>
      <c r="BO8" s="1">
        <v>54724</v>
      </c>
      <c r="BP8" s="1">
        <v>54888</v>
      </c>
      <c r="BQ8" s="1">
        <v>55141</v>
      </c>
      <c r="BR8" s="1">
        <v>55499</v>
      </c>
      <c r="BS8" s="1">
        <v>55759</v>
      </c>
      <c r="BT8" s="1">
        <v>55778</v>
      </c>
      <c r="BU8" s="1">
        <v>55837</v>
      </c>
      <c r="BV8" s="1">
        <v>55915</v>
      </c>
      <c r="BW8" s="1">
        <v>56013</v>
      </c>
      <c r="BX8" s="1">
        <v>56108</v>
      </c>
      <c r="BY8" s="1">
        <v>56204</v>
      </c>
      <c r="BZ8" s="1">
        <v>56379</v>
      </c>
      <c r="CA8" s="1">
        <v>56527</v>
      </c>
      <c r="CB8" s="1">
        <v>56717</v>
      </c>
      <c r="CC8" s="1">
        <v>56831</v>
      </c>
      <c r="CD8" s="1">
        <v>57034</v>
      </c>
      <c r="CE8" s="1">
        <v>57181</v>
      </c>
      <c r="CF8" s="1">
        <v>57215</v>
      </c>
      <c r="CG8" s="1">
        <v>57330</v>
      </c>
      <c r="CH8" s="1">
        <v>57452</v>
      </c>
      <c r="CI8" s="1">
        <v>57577</v>
      </c>
      <c r="CJ8" s="1">
        <v>57727</v>
      </c>
      <c r="CK8" s="1">
        <v>57861</v>
      </c>
      <c r="CL8" s="1">
        <v>58001</v>
      </c>
      <c r="CM8" s="1">
        <v>58133</v>
      </c>
      <c r="CN8" s="1">
        <v>58225</v>
      </c>
      <c r="CO8" s="1">
        <v>58408</v>
      </c>
      <c r="CP8" s="1">
        <v>58485</v>
      </c>
      <c r="CQ8" s="1">
        <v>58529</v>
      </c>
      <c r="CR8" s="1">
        <v>58592</v>
      </c>
      <c r="CS8" s="1">
        <v>58798</v>
      </c>
      <c r="CT8" s="1">
        <v>58957</v>
      </c>
      <c r="CU8" s="1">
        <v>59014</v>
      </c>
      <c r="CV8" s="1">
        <v>59074</v>
      </c>
      <c r="CW8" s="1">
        <v>59172</v>
      </c>
      <c r="CX8" s="1">
        <v>59249</v>
      </c>
      <c r="CY8" s="1">
        <v>59296</v>
      </c>
      <c r="CZ8" s="1">
        <v>59404</v>
      </c>
      <c r="DA8" s="1">
        <v>59414</v>
      </c>
      <c r="DB8" s="1">
        <v>59414</v>
      </c>
      <c r="DC8" s="1">
        <v>59415</v>
      </c>
      <c r="DD8" s="1">
        <v>59467</v>
      </c>
      <c r="DE8" s="1">
        <v>59515</v>
      </c>
      <c r="DF8" s="1">
        <v>59612</v>
      </c>
      <c r="DG8" s="1">
        <v>59722</v>
      </c>
      <c r="DH8" s="1">
        <v>59777</v>
      </c>
      <c r="DI8" s="1">
        <v>59789</v>
      </c>
      <c r="DJ8" s="1">
        <v>59874</v>
      </c>
      <c r="DK8" s="1">
        <v>60131</v>
      </c>
      <c r="DL8" s="1">
        <v>60472</v>
      </c>
      <c r="DM8" s="1">
        <v>61296</v>
      </c>
      <c r="DN8" s="1">
        <v>61534</v>
      </c>
      <c r="DO8" s="1">
        <v>61794</v>
      </c>
      <c r="DP8" s="1">
        <v>61967</v>
      </c>
      <c r="DQ8" s="1">
        <v>62095</v>
      </c>
      <c r="DR8" s="1">
        <v>62123</v>
      </c>
      <c r="DS8" s="1">
        <v>62137</v>
      </c>
      <c r="DT8" s="1">
        <v>62162</v>
      </c>
      <c r="DU8" s="1">
        <v>62212</v>
      </c>
      <c r="DV8" s="1">
        <v>62437</v>
      </c>
      <c r="DW8" s="1">
        <v>62674</v>
      </c>
      <c r="DX8" s="1">
        <v>63594</v>
      </c>
    </row>
    <row r="9" spans="1:128">
      <c r="A9" s="1" t="s">
        <v>66</v>
      </c>
      <c r="B9" s="1" t="s">
        <v>13</v>
      </c>
      <c r="C9" s="1">
        <v>60</v>
      </c>
      <c r="D9" s="1" t="s">
        <v>36</v>
      </c>
      <c r="E9" s="1" t="s">
        <v>67</v>
      </c>
      <c r="F9" s="8">
        <v>18</v>
      </c>
      <c r="G9" s="8">
        <v>1800</v>
      </c>
      <c r="H9" s="1">
        <v>64</v>
      </c>
      <c r="I9" s="5">
        <v>80</v>
      </c>
      <c r="J9" s="1" t="s">
        <v>16</v>
      </c>
      <c r="K9" s="6" t="s">
        <v>462</v>
      </c>
      <c r="L9" s="1">
        <v>42181902</v>
      </c>
      <c r="M9" s="1">
        <v>21</v>
      </c>
      <c r="N9" s="8">
        <v>1</v>
      </c>
      <c r="BX9" s="1">
        <v>24.5</v>
      </c>
      <c r="BY9" s="1">
        <v>383</v>
      </c>
      <c r="BZ9" s="1">
        <v>726</v>
      </c>
      <c r="CA9" s="1">
        <v>1161</v>
      </c>
      <c r="CB9" s="1">
        <v>1585</v>
      </c>
      <c r="CC9" s="1">
        <v>1979</v>
      </c>
      <c r="CD9" s="1">
        <v>2276</v>
      </c>
      <c r="CE9" s="1">
        <v>2617</v>
      </c>
      <c r="CF9" s="1">
        <v>2934</v>
      </c>
      <c r="CG9" s="1">
        <v>3331</v>
      </c>
      <c r="CH9" s="1">
        <v>3715</v>
      </c>
      <c r="CI9" s="1">
        <v>3910</v>
      </c>
      <c r="CJ9" s="1">
        <v>4355</v>
      </c>
      <c r="CK9" s="1">
        <v>4698</v>
      </c>
      <c r="CL9" s="1">
        <v>5145</v>
      </c>
      <c r="CM9" s="1">
        <v>5570</v>
      </c>
      <c r="CN9" s="1">
        <v>6064</v>
      </c>
      <c r="CO9" s="1">
        <v>6585</v>
      </c>
      <c r="CP9" s="1">
        <v>6919</v>
      </c>
      <c r="CQ9" s="1">
        <v>7210</v>
      </c>
      <c r="CR9" s="1">
        <v>7563</v>
      </c>
      <c r="CS9" s="1">
        <v>7782</v>
      </c>
      <c r="CT9" s="1">
        <v>8184</v>
      </c>
      <c r="CU9" s="1">
        <v>8455</v>
      </c>
      <c r="CV9" s="1">
        <v>8947</v>
      </c>
      <c r="CW9" s="1">
        <v>9421</v>
      </c>
      <c r="CX9" s="1">
        <v>9821</v>
      </c>
      <c r="CY9" s="1">
        <v>10296</v>
      </c>
      <c r="CZ9" s="1">
        <v>10534</v>
      </c>
      <c r="DA9" s="1">
        <v>10762</v>
      </c>
      <c r="DB9" s="1">
        <v>11037</v>
      </c>
      <c r="DC9" s="1">
        <v>11354</v>
      </c>
      <c r="DD9" s="1">
        <v>11684</v>
      </c>
      <c r="DE9" s="1">
        <v>11906</v>
      </c>
      <c r="DF9" s="1">
        <v>12183</v>
      </c>
      <c r="DG9" s="1">
        <v>12342</v>
      </c>
      <c r="DH9" s="1">
        <v>12545</v>
      </c>
      <c r="DI9" s="1">
        <v>12693</v>
      </c>
      <c r="DJ9" s="1">
        <v>12964</v>
      </c>
      <c r="DK9" s="1">
        <v>13215</v>
      </c>
      <c r="DL9" s="1">
        <v>13498</v>
      </c>
      <c r="DM9" s="1">
        <v>13962</v>
      </c>
      <c r="DN9" s="1">
        <v>14444</v>
      </c>
      <c r="DO9" s="1">
        <v>14859</v>
      </c>
      <c r="DP9" s="1">
        <v>15109</v>
      </c>
      <c r="DQ9" s="1">
        <v>15374</v>
      </c>
      <c r="DR9" s="1">
        <v>15646</v>
      </c>
      <c r="DS9" s="1">
        <v>15770</v>
      </c>
      <c r="DT9" s="1">
        <v>16058</v>
      </c>
      <c r="DU9" s="1">
        <v>16259</v>
      </c>
      <c r="DV9" s="1">
        <v>16462</v>
      </c>
      <c r="DW9" s="1">
        <v>16719</v>
      </c>
      <c r="DX9" s="1">
        <v>16959</v>
      </c>
    </row>
    <row r="10" spans="1:128">
      <c r="A10" s="1" t="s">
        <v>533</v>
      </c>
      <c r="B10" s="1" t="s">
        <v>13</v>
      </c>
      <c r="C10" s="1">
        <v>143</v>
      </c>
      <c r="D10" s="1" t="s">
        <v>36</v>
      </c>
      <c r="E10" s="1" t="s">
        <v>547</v>
      </c>
      <c r="F10" s="1">
        <v>30</v>
      </c>
      <c r="G10" s="8">
        <v>3000</v>
      </c>
      <c r="H10" s="8">
        <v>68.69</v>
      </c>
      <c r="I10" s="5">
        <v>250</v>
      </c>
      <c r="J10" s="1" t="s">
        <v>16</v>
      </c>
      <c r="K10" s="13" t="s">
        <v>610</v>
      </c>
      <c r="L10" s="38" t="s">
        <v>613</v>
      </c>
      <c r="M10" s="1"/>
      <c r="N10" s="8">
        <v>50</v>
      </c>
      <c r="CR10" s="1">
        <v>0</v>
      </c>
      <c r="CS10" s="1">
        <v>19.25</v>
      </c>
      <c r="CT10" s="1">
        <v>44.08</v>
      </c>
      <c r="CU10" s="1">
        <v>78.05</v>
      </c>
      <c r="CV10" s="1">
        <v>115.34</v>
      </c>
      <c r="CW10" s="1">
        <v>161.52000000000001</v>
      </c>
      <c r="CX10" s="1">
        <v>220.95</v>
      </c>
      <c r="CY10" s="1">
        <v>254.06</v>
      </c>
      <c r="CZ10" s="1">
        <v>312.76</v>
      </c>
      <c r="DA10" s="1">
        <v>394.25</v>
      </c>
      <c r="DB10" s="1">
        <v>526.30999999999995</v>
      </c>
      <c r="DC10" s="1">
        <v>578.75</v>
      </c>
      <c r="DD10" s="1">
        <v>589.63</v>
      </c>
      <c r="DE10" s="1">
        <v>600.66</v>
      </c>
      <c r="DF10" s="1">
        <v>610.42999999999995</v>
      </c>
      <c r="DG10" s="1">
        <v>620</v>
      </c>
      <c r="DH10" s="1">
        <v>631.30999999999995</v>
      </c>
      <c r="DI10" s="1">
        <v>644.79999999999995</v>
      </c>
      <c r="DJ10" s="1">
        <v>662.55</v>
      </c>
      <c r="DK10" s="1">
        <v>686.15</v>
      </c>
      <c r="DL10" s="1">
        <v>716.9</v>
      </c>
      <c r="DM10" s="1">
        <v>747.57</v>
      </c>
      <c r="DN10" s="1">
        <v>805.06</v>
      </c>
      <c r="DO10" s="1">
        <v>907.2</v>
      </c>
      <c r="DP10" s="1">
        <v>1099.29</v>
      </c>
      <c r="DQ10" s="1">
        <v>1249.69</v>
      </c>
      <c r="DR10" s="1">
        <v>1298.05</v>
      </c>
      <c r="DS10" s="1">
        <v>1368.45</v>
      </c>
      <c r="DT10" s="1">
        <v>1435.75</v>
      </c>
      <c r="DU10" s="1">
        <v>1464.3</v>
      </c>
      <c r="DV10" s="1">
        <v>1464.3</v>
      </c>
      <c r="DW10" s="1">
        <v>1540.74</v>
      </c>
      <c r="DX10" s="1">
        <v>1630.05</v>
      </c>
    </row>
    <row r="11" spans="1:128">
      <c r="A11" s="1" t="s">
        <v>99</v>
      </c>
      <c r="B11" s="1" t="s">
        <v>13</v>
      </c>
      <c r="C11" s="1">
        <v>109</v>
      </c>
      <c r="D11" s="1" t="s">
        <v>36</v>
      </c>
      <c r="E11" s="1" t="s">
        <v>96</v>
      </c>
      <c r="F11" s="1">
        <v>314</v>
      </c>
      <c r="G11" s="8" t="s">
        <v>97</v>
      </c>
      <c r="H11" s="8">
        <v>32</v>
      </c>
      <c r="I11" s="5">
        <v>50</v>
      </c>
      <c r="J11" s="1" t="s">
        <v>16</v>
      </c>
      <c r="K11" s="6" t="s">
        <v>18</v>
      </c>
      <c r="L11" s="7">
        <v>95638</v>
      </c>
      <c r="M11" s="1"/>
      <c r="N11" s="1">
        <v>1</v>
      </c>
      <c r="AJ11" s="1">
        <v>23.3</v>
      </c>
      <c r="AK11" s="1">
        <v>23.3</v>
      </c>
      <c r="AL11" s="1">
        <v>738</v>
      </c>
      <c r="AM11" s="1">
        <v>1551</v>
      </c>
      <c r="AN11" s="1">
        <v>2435</v>
      </c>
      <c r="AO11" s="1">
        <v>3247</v>
      </c>
      <c r="AP11" s="1">
        <v>4031</v>
      </c>
      <c r="AQ11" s="1">
        <v>4830</v>
      </c>
      <c r="AR11" s="1">
        <v>5620</v>
      </c>
      <c r="AS11" s="1">
        <v>6359</v>
      </c>
      <c r="AT11" s="1">
        <v>7083</v>
      </c>
      <c r="AU11" s="1">
        <v>7962</v>
      </c>
      <c r="AV11" s="1">
        <v>8779</v>
      </c>
      <c r="AW11" s="1">
        <v>10340</v>
      </c>
      <c r="AX11" s="1">
        <v>12042</v>
      </c>
      <c r="AY11" s="1">
        <v>13807</v>
      </c>
      <c r="AZ11" s="1">
        <v>15550</v>
      </c>
      <c r="BA11" s="1">
        <v>16641</v>
      </c>
      <c r="BB11" s="1">
        <v>17555</v>
      </c>
      <c r="BC11" s="1">
        <v>18530</v>
      </c>
      <c r="BD11" s="1">
        <v>19636</v>
      </c>
      <c r="BE11" s="1">
        <v>20581</v>
      </c>
      <c r="BF11" s="1">
        <v>21425</v>
      </c>
      <c r="BG11" s="1">
        <v>22312</v>
      </c>
      <c r="BH11" s="1">
        <v>23261</v>
      </c>
      <c r="BI11" s="1">
        <v>24343</v>
      </c>
      <c r="BJ11" s="1">
        <v>25408</v>
      </c>
      <c r="BK11" s="1">
        <v>26425</v>
      </c>
      <c r="BL11" s="1">
        <v>27613</v>
      </c>
      <c r="BM11" s="1">
        <v>28616</v>
      </c>
      <c r="BN11" s="1">
        <v>29496</v>
      </c>
      <c r="BO11" s="1">
        <v>30283</v>
      </c>
      <c r="BP11" s="1">
        <v>31063</v>
      </c>
      <c r="BQ11" s="1">
        <v>31967</v>
      </c>
      <c r="BR11" s="1">
        <v>33021</v>
      </c>
      <c r="BS11" s="1">
        <v>33840</v>
      </c>
      <c r="BT11" s="1">
        <v>34747</v>
      </c>
      <c r="BU11" s="1">
        <v>35791</v>
      </c>
      <c r="BV11" s="1">
        <v>36800</v>
      </c>
      <c r="BW11" s="1">
        <v>37980</v>
      </c>
      <c r="BX11" s="1">
        <v>39149</v>
      </c>
      <c r="BY11" s="1">
        <v>40068</v>
      </c>
      <c r="BZ11" s="1">
        <v>40845</v>
      </c>
      <c r="CA11" s="1">
        <v>41582</v>
      </c>
      <c r="CB11" s="1">
        <v>42472</v>
      </c>
      <c r="CC11" s="1">
        <v>43397</v>
      </c>
      <c r="CD11" s="1">
        <v>44203</v>
      </c>
      <c r="CE11" s="1">
        <v>45046</v>
      </c>
      <c r="CF11" s="1">
        <v>45951</v>
      </c>
      <c r="CG11" s="1">
        <v>46850</v>
      </c>
      <c r="CH11" s="1">
        <v>47779</v>
      </c>
      <c r="CI11" s="1">
        <v>49009</v>
      </c>
      <c r="CJ11" s="1">
        <v>50063</v>
      </c>
      <c r="CK11" s="1">
        <v>50985</v>
      </c>
      <c r="CL11" s="1">
        <v>51839</v>
      </c>
      <c r="CM11" s="1">
        <v>52595</v>
      </c>
      <c r="CN11" s="1">
        <v>53496</v>
      </c>
      <c r="CO11" s="1">
        <v>54336</v>
      </c>
      <c r="CP11" s="1">
        <v>55070</v>
      </c>
      <c r="CQ11" s="1">
        <v>55898</v>
      </c>
      <c r="CR11" s="1">
        <v>56762</v>
      </c>
      <c r="CS11" s="1">
        <v>57661</v>
      </c>
      <c r="CT11" s="1">
        <v>58717</v>
      </c>
      <c r="CU11" s="1">
        <v>59828</v>
      </c>
      <c r="CV11" s="1">
        <v>60788</v>
      </c>
      <c r="CW11" s="1">
        <v>61786</v>
      </c>
      <c r="CX11" s="1">
        <v>62677</v>
      </c>
      <c r="CY11" s="1">
        <v>63420</v>
      </c>
      <c r="CZ11" s="1">
        <v>64332</v>
      </c>
      <c r="DA11" s="1">
        <v>65155</v>
      </c>
      <c r="DB11" s="1">
        <v>65960</v>
      </c>
      <c r="DC11" s="1">
        <v>66807</v>
      </c>
      <c r="DD11" s="1">
        <v>67667</v>
      </c>
      <c r="DE11" s="1">
        <v>68544</v>
      </c>
      <c r="DF11" s="1">
        <v>69610</v>
      </c>
      <c r="DG11" s="1">
        <v>70834</v>
      </c>
      <c r="DH11" s="1">
        <v>72078</v>
      </c>
      <c r="DI11" s="1">
        <v>73026</v>
      </c>
      <c r="DJ11" s="1">
        <v>73854</v>
      </c>
      <c r="DK11" s="1">
        <v>74703</v>
      </c>
      <c r="DL11" s="1">
        <v>75517</v>
      </c>
      <c r="DM11" s="1">
        <v>76366</v>
      </c>
      <c r="DN11" s="1">
        <v>77328</v>
      </c>
      <c r="DO11" s="1">
        <v>78319</v>
      </c>
      <c r="DP11" s="1">
        <v>79291</v>
      </c>
      <c r="DQ11" s="1">
        <v>80469</v>
      </c>
      <c r="DR11" s="1">
        <v>82060</v>
      </c>
      <c r="DS11" s="1">
        <v>83268</v>
      </c>
      <c r="DT11" s="1">
        <v>84968</v>
      </c>
      <c r="DU11" s="1">
        <v>86545</v>
      </c>
      <c r="DV11" s="1">
        <v>88017</v>
      </c>
      <c r="DW11" s="1">
        <v>89401</v>
      </c>
      <c r="DX11" s="1">
        <v>90719</v>
      </c>
    </row>
    <row r="12" spans="1:128">
      <c r="A12" s="1" t="s">
        <v>381</v>
      </c>
      <c r="B12" s="1" t="s">
        <v>13</v>
      </c>
      <c r="C12" s="1">
        <v>135</v>
      </c>
      <c r="D12" s="1" t="s">
        <v>55</v>
      </c>
      <c r="E12" s="1" t="s">
        <v>480</v>
      </c>
      <c r="F12" s="1">
        <v>40</v>
      </c>
      <c r="G12" s="8">
        <v>4000</v>
      </c>
      <c r="H12" s="8">
        <v>18</v>
      </c>
      <c r="I12" s="5">
        <v>125</v>
      </c>
      <c r="J12" s="1" t="s">
        <v>16</v>
      </c>
      <c r="K12" s="13" t="s">
        <v>481</v>
      </c>
      <c r="L12" s="38" t="s">
        <v>482</v>
      </c>
      <c r="M12" s="1"/>
      <c r="N12" s="8">
        <v>40</v>
      </c>
      <c r="BZ12" s="1">
        <v>12.5</v>
      </c>
      <c r="CA12" s="1">
        <v>46.3</v>
      </c>
      <c r="CB12" s="1">
        <v>111.1</v>
      </c>
      <c r="CC12" s="1">
        <v>226.44</v>
      </c>
      <c r="CD12" s="1">
        <v>314.92</v>
      </c>
      <c r="CE12" s="1">
        <v>419.64</v>
      </c>
      <c r="CF12" s="1">
        <v>479.25</v>
      </c>
      <c r="CG12" s="1">
        <v>526.47</v>
      </c>
      <c r="CH12" s="1">
        <v>589.26</v>
      </c>
      <c r="CI12" s="1">
        <v>650.14</v>
      </c>
      <c r="CJ12" s="1">
        <v>683.84</v>
      </c>
      <c r="CK12" s="1">
        <v>774.63</v>
      </c>
      <c r="CL12" s="1">
        <v>865.31</v>
      </c>
      <c r="CM12" s="1">
        <v>968.09</v>
      </c>
      <c r="CN12" s="1">
        <v>1070.31</v>
      </c>
      <c r="CO12" s="1">
        <v>1167.52</v>
      </c>
      <c r="CP12" s="1">
        <v>1274.3699999999999</v>
      </c>
      <c r="CQ12" s="1">
        <v>1405.54</v>
      </c>
      <c r="CR12" s="1">
        <v>1548.77</v>
      </c>
      <c r="CS12" s="1">
        <v>1699.03</v>
      </c>
      <c r="CT12" s="1">
        <v>1846.84</v>
      </c>
      <c r="CU12" s="1">
        <v>1973</v>
      </c>
      <c r="CV12" s="1">
        <v>2134.7199999999998</v>
      </c>
      <c r="CW12" s="1">
        <v>2316.37</v>
      </c>
      <c r="CX12" s="1">
        <v>2493.73</v>
      </c>
      <c r="CY12" s="1">
        <v>2679.8</v>
      </c>
      <c r="CZ12" s="1">
        <v>2828.74</v>
      </c>
      <c r="DA12" s="1">
        <v>3029.8</v>
      </c>
      <c r="DB12" s="1">
        <v>3238.64</v>
      </c>
      <c r="DC12" s="1">
        <v>3471.28</v>
      </c>
      <c r="DD12" s="1">
        <v>3650.41</v>
      </c>
      <c r="DE12" s="1">
        <v>3777.2</v>
      </c>
      <c r="DF12" s="1">
        <v>3969.42</v>
      </c>
      <c r="DG12" s="1">
        <v>4213.5</v>
      </c>
      <c r="DH12" s="1">
        <v>4384.21</v>
      </c>
      <c r="DI12" s="1">
        <v>4585.4399999999996</v>
      </c>
      <c r="DJ12" s="1">
        <v>4784.43</v>
      </c>
      <c r="DK12" s="1">
        <v>4983.01</v>
      </c>
      <c r="DL12" s="1">
        <v>5126.3900000000003</v>
      </c>
      <c r="DM12" s="1">
        <v>5296.87</v>
      </c>
      <c r="DN12" s="1">
        <v>5497.91</v>
      </c>
      <c r="DO12" s="1">
        <v>5695.33</v>
      </c>
      <c r="DP12" s="1">
        <v>5862.47</v>
      </c>
      <c r="DQ12" s="1">
        <v>6045.18</v>
      </c>
      <c r="DR12" s="1">
        <v>6228.7</v>
      </c>
      <c r="DS12" s="1">
        <v>6374.18</v>
      </c>
      <c r="DT12" s="1">
        <v>6545.13</v>
      </c>
      <c r="DU12" s="1">
        <v>6687</v>
      </c>
      <c r="DV12" s="1">
        <v>6816.5</v>
      </c>
      <c r="DW12" s="1">
        <v>7011.37</v>
      </c>
      <c r="DX12" s="1">
        <v>7174.44</v>
      </c>
    </row>
    <row r="13" spans="1:128">
      <c r="A13" s="1" t="s">
        <v>324</v>
      </c>
      <c r="B13" s="1" t="s">
        <v>13</v>
      </c>
      <c r="C13" s="1">
        <v>111</v>
      </c>
      <c r="D13" s="1" t="s">
        <v>55</v>
      </c>
      <c r="E13" s="1" t="s">
        <v>429</v>
      </c>
      <c r="F13" s="8">
        <v>43</v>
      </c>
      <c r="G13" s="8">
        <v>4300</v>
      </c>
      <c r="H13" s="1">
        <v>12</v>
      </c>
      <c r="I13" s="5">
        <v>315</v>
      </c>
      <c r="J13" s="1" t="s">
        <v>16</v>
      </c>
      <c r="K13" s="1" t="s">
        <v>327</v>
      </c>
      <c r="L13" s="1" t="s">
        <v>328</v>
      </c>
      <c r="N13" s="1">
        <v>80</v>
      </c>
      <c r="BA13" s="1">
        <v>13.08</v>
      </c>
      <c r="BB13" s="1">
        <v>13.08</v>
      </c>
      <c r="BC13" s="1">
        <v>14.07</v>
      </c>
      <c r="BD13" s="1">
        <v>14.1</v>
      </c>
      <c r="BE13" s="1">
        <v>14.4</v>
      </c>
      <c r="BF13" s="1">
        <v>15</v>
      </c>
      <c r="BG13" s="1">
        <v>15.14</v>
      </c>
      <c r="BH13" s="1">
        <v>15.15</v>
      </c>
      <c r="BI13" s="1">
        <v>18.14</v>
      </c>
      <c r="BJ13" s="1">
        <v>19.64</v>
      </c>
      <c r="BK13" s="1">
        <v>22.38</v>
      </c>
      <c r="BL13" s="1">
        <v>26.17</v>
      </c>
      <c r="BM13" s="1">
        <v>30.16</v>
      </c>
      <c r="BN13" s="1">
        <v>32.46</v>
      </c>
      <c r="BO13" s="1">
        <v>36.799999999999997</v>
      </c>
      <c r="BP13" s="1">
        <v>40.15</v>
      </c>
      <c r="BQ13" s="1">
        <v>45.76</v>
      </c>
      <c r="BR13" s="1">
        <v>49.63</v>
      </c>
      <c r="BS13" s="1">
        <v>55.34</v>
      </c>
      <c r="BT13" s="1">
        <v>59.55</v>
      </c>
      <c r="BU13" s="1">
        <v>63.48</v>
      </c>
      <c r="BV13" s="1">
        <v>67.31</v>
      </c>
      <c r="BW13" s="1">
        <v>71.48</v>
      </c>
      <c r="BX13" s="1">
        <v>77</v>
      </c>
      <c r="BY13" s="1">
        <v>82.28</v>
      </c>
      <c r="BZ13" s="1">
        <v>90.19</v>
      </c>
      <c r="CA13" s="1">
        <v>95</v>
      </c>
      <c r="CB13" s="1">
        <v>99.5</v>
      </c>
      <c r="CC13" s="1">
        <v>104.74</v>
      </c>
      <c r="CD13" s="1">
        <v>108.84</v>
      </c>
      <c r="CE13" s="1">
        <v>113.12</v>
      </c>
      <c r="CF13" s="1">
        <v>117.55</v>
      </c>
      <c r="CG13" s="1">
        <v>121.6</v>
      </c>
      <c r="CH13" s="1">
        <v>125.4</v>
      </c>
      <c r="CI13" s="1">
        <v>127.8</v>
      </c>
      <c r="CJ13" s="1">
        <v>129.44999999999999</v>
      </c>
      <c r="CK13" s="1">
        <v>133.61000000000001</v>
      </c>
      <c r="CL13" s="1">
        <v>142.63999999999999</v>
      </c>
      <c r="CM13" s="1">
        <v>146.49</v>
      </c>
      <c r="CN13" s="1">
        <v>151.96</v>
      </c>
      <c r="CO13" s="1">
        <v>165.09</v>
      </c>
      <c r="CP13" s="1">
        <v>158.65</v>
      </c>
      <c r="CQ13" s="1">
        <v>163.77000000000001</v>
      </c>
      <c r="CR13" s="1">
        <v>167.61</v>
      </c>
      <c r="CS13" s="1">
        <v>170.24</v>
      </c>
      <c r="CT13" s="1">
        <v>172.96</v>
      </c>
      <c r="CU13" s="1">
        <v>177.27</v>
      </c>
      <c r="CV13" s="1">
        <v>179.54</v>
      </c>
      <c r="CW13" s="1">
        <v>183.21</v>
      </c>
      <c r="CX13" s="1">
        <v>187.95</v>
      </c>
      <c r="CY13" s="1">
        <v>190.52</v>
      </c>
      <c r="CZ13" s="1">
        <v>193.62</v>
      </c>
      <c r="DA13" s="1">
        <v>197.68</v>
      </c>
      <c r="DB13" s="1">
        <v>201.63</v>
      </c>
      <c r="DC13" s="1">
        <v>204.4</v>
      </c>
      <c r="DD13" s="1">
        <v>207.27</v>
      </c>
      <c r="DE13" s="1">
        <v>209.62</v>
      </c>
      <c r="DF13" s="1">
        <v>211.89</v>
      </c>
      <c r="DG13" s="1">
        <v>214.25</v>
      </c>
      <c r="DH13" s="1">
        <v>215.57</v>
      </c>
      <c r="DI13" s="1">
        <v>219.15</v>
      </c>
      <c r="DJ13" s="1">
        <v>222.51</v>
      </c>
      <c r="DK13" s="1">
        <v>225.85</v>
      </c>
      <c r="DL13" s="1">
        <v>228.15</v>
      </c>
      <c r="DM13" s="1">
        <v>232.29</v>
      </c>
      <c r="DN13" s="1">
        <v>235.5</v>
      </c>
      <c r="DO13" s="1">
        <v>239.52</v>
      </c>
      <c r="DP13" s="1">
        <v>243.12</v>
      </c>
      <c r="DQ13" s="1">
        <v>246.12</v>
      </c>
      <c r="DR13" s="1">
        <v>248.25</v>
      </c>
      <c r="DS13" s="1">
        <v>250.56</v>
      </c>
      <c r="DT13" s="1">
        <v>253.85</v>
      </c>
      <c r="DU13" s="1">
        <v>257.52999999999997</v>
      </c>
      <c r="DV13" s="1">
        <v>260.26</v>
      </c>
      <c r="DW13" s="1">
        <v>262.88</v>
      </c>
      <c r="DX13" s="1">
        <v>268.39</v>
      </c>
    </row>
    <row r="14" spans="1:128">
      <c r="A14" s="1" t="s">
        <v>324</v>
      </c>
      <c r="B14" s="1" t="s">
        <v>13</v>
      </c>
      <c r="C14" s="1">
        <v>144</v>
      </c>
      <c r="D14" s="1" t="s">
        <v>55</v>
      </c>
      <c r="E14" s="1" t="s">
        <v>51</v>
      </c>
      <c r="F14" s="1">
        <v>43</v>
      </c>
      <c r="G14" s="8">
        <v>4300</v>
      </c>
      <c r="H14" s="8">
        <v>11</v>
      </c>
      <c r="I14" s="5">
        <v>300</v>
      </c>
      <c r="J14" s="1" t="s">
        <v>16</v>
      </c>
      <c r="K14" s="13"/>
      <c r="L14" s="1" t="s">
        <v>555</v>
      </c>
      <c r="M14" s="1"/>
      <c r="N14" s="8">
        <v>60</v>
      </c>
      <c r="CK14" s="1">
        <v>7.7</v>
      </c>
      <c r="CL14" s="1">
        <v>290.39</v>
      </c>
      <c r="CM14" s="1">
        <v>816.09</v>
      </c>
      <c r="CN14" s="1">
        <v>1500.06</v>
      </c>
      <c r="CO14" s="1">
        <v>2101.9299999999998</v>
      </c>
      <c r="CP14" s="1">
        <v>2622.22</v>
      </c>
      <c r="CQ14" s="1">
        <v>3048.6</v>
      </c>
      <c r="CR14" s="1">
        <v>3403.73</v>
      </c>
      <c r="CS14" s="1">
        <v>3681.96</v>
      </c>
      <c r="CT14" s="1">
        <v>3951.19</v>
      </c>
      <c r="CU14" s="1">
        <v>4194.97</v>
      </c>
      <c r="CV14" s="1">
        <v>4440.03</v>
      </c>
      <c r="CW14" s="1">
        <v>4651.91</v>
      </c>
      <c r="CX14" s="1">
        <v>5005.03</v>
      </c>
      <c r="CY14" s="1">
        <v>5432.62</v>
      </c>
      <c r="CZ14" s="1">
        <v>5862.55</v>
      </c>
      <c r="DA14" s="1">
        <v>6447.78</v>
      </c>
      <c r="DB14" s="1">
        <v>7162.15</v>
      </c>
      <c r="DC14" s="1">
        <v>7739.69</v>
      </c>
      <c r="DD14" s="1">
        <v>8136.63</v>
      </c>
      <c r="DE14" s="1">
        <v>8417.48</v>
      </c>
      <c r="DF14" s="1">
        <v>8607.76</v>
      </c>
      <c r="DG14" s="1">
        <v>8835.73</v>
      </c>
      <c r="DH14" s="1">
        <v>9003.8799999999992</v>
      </c>
      <c r="DI14" s="1">
        <v>9182.06</v>
      </c>
      <c r="DJ14" s="1">
        <v>9590.5400000000009</v>
      </c>
      <c r="DK14" s="1">
        <v>10049.879999999999</v>
      </c>
      <c r="DL14" s="1">
        <v>10425.34</v>
      </c>
      <c r="DM14" s="1">
        <v>10992.48</v>
      </c>
      <c r="DN14" s="1">
        <v>11531.65</v>
      </c>
      <c r="DO14" s="1">
        <v>11938.98</v>
      </c>
      <c r="DP14" s="1">
        <v>12212.15</v>
      </c>
      <c r="DQ14" s="1">
        <v>12397.27</v>
      </c>
      <c r="DR14" s="1">
        <v>12560.86</v>
      </c>
      <c r="DS14" s="1">
        <v>12714.75</v>
      </c>
      <c r="DT14" s="1">
        <v>12834.71</v>
      </c>
      <c r="DU14" s="1">
        <v>12988.87</v>
      </c>
      <c r="DV14" s="1">
        <v>13204.04</v>
      </c>
      <c r="DW14" s="1">
        <v>13511.35</v>
      </c>
      <c r="DX14" s="1">
        <v>13763.38</v>
      </c>
    </row>
    <row r="15" spans="1:128">
      <c r="A15" s="1" t="s">
        <v>424</v>
      </c>
      <c r="B15" s="1" t="s">
        <v>13</v>
      </c>
      <c r="C15" s="1">
        <v>118</v>
      </c>
      <c r="D15" s="1" t="s">
        <v>55</v>
      </c>
      <c r="E15" s="1" t="s">
        <v>358</v>
      </c>
      <c r="F15" s="8">
        <v>81</v>
      </c>
      <c r="G15" s="8">
        <v>8100</v>
      </c>
      <c r="H15" s="1">
        <v>13</v>
      </c>
      <c r="I15" s="5">
        <v>63</v>
      </c>
      <c r="J15" s="1" t="s">
        <v>16</v>
      </c>
      <c r="K15" s="1" t="s">
        <v>351</v>
      </c>
      <c r="L15" s="38" t="s">
        <v>352</v>
      </c>
      <c r="N15" s="1">
        <v>40</v>
      </c>
      <c r="BE15" s="1">
        <v>4.6100000000000003</v>
      </c>
      <c r="BF15" s="1">
        <v>4.6100000000000003</v>
      </c>
      <c r="BG15" s="1">
        <v>19.34</v>
      </c>
      <c r="BH15" s="1">
        <v>42.57</v>
      </c>
      <c r="BI15" s="1">
        <v>52.35</v>
      </c>
      <c r="BJ15" s="1">
        <v>54.57</v>
      </c>
      <c r="BK15" s="1">
        <v>56.45</v>
      </c>
      <c r="BL15" s="1">
        <v>60.31</v>
      </c>
      <c r="BM15" s="1">
        <v>64.78</v>
      </c>
      <c r="BN15" s="1">
        <v>72.599999999999994</v>
      </c>
      <c r="BO15" s="1">
        <v>81.12</v>
      </c>
      <c r="BP15" s="1">
        <v>90.63</v>
      </c>
      <c r="BQ15" s="1">
        <v>102.3</v>
      </c>
      <c r="BR15" s="1">
        <v>116.5</v>
      </c>
      <c r="BS15" s="1">
        <v>127</v>
      </c>
      <c r="BT15" s="1">
        <v>138.94999999999999</v>
      </c>
      <c r="BU15" s="1">
        <v>147.30000000000001</v>
      </c>
      <c r="BV15" s="1">
        <v>157.57</v>
      </c>
      <c r="BW15" s="1">
        <v>166</v>
      </c>
      <c r="BX15" s="1">
        <v>174.63</v>
      </c>
      <c r="BY15" s="1">
        <v>184.05</v>
      </c>
      <c r="BZ15" s="1">
        <v>196.81</v>
      </c>
      <c r="CA15" s="1">
        <v>216.05</v>
      </c>
      <c r="CB15" s="1">
        <v>233.57</v>
      </c>
      <c r="CC15" s="1">
        <v>258.02999999999997</v>
      </c>
      <c r="CD15" s="1">
        <v>282.52</v>
      </c>
      <c r="CE15" s="1">
        <v>308.81</v>
      </c>
      <c r="CF15" s="1">
        <v>330.45</v>
      </c>
      <c r="CG15" s="1">
        <v>351</v>
      </c>
      <c r="CH15" s="1">
        <v>367.5</v>
      </c>
      <c r="CI15" s="1">
        <v>381</v>
      </c>
      <c r="CJ15" s="1">
        <v>392.7</v>
      </c>
      <c r="CK15" s="1">
        <v>413.66</v>
      </c>
      <c r="CL15" s="1">
        <v>440.05</v>
      </c>
      <c r="CM15" s="1">
        <v>465.7</v>
      </c>
      <c r="CN15" s="1">
        <v>492.6</v>
      </c>
      <c r="CO15" s="1">
        <v>521.30999999999995</v>
      </c>
      <c r="CP15" s="1">
        <v>542.69000000000005</v>
      </c>
      <c r="CQ15" s="1">
        <v>564.04</v>
      </c>
      <c r="CR15" s="1">
        <v>584.95000000000005</v>
      </c>
      <c r="CS15" s="1">
        <v>605.95000000000005</v>
      </c>
      <c r="CT15" s="1">
        <v>623.54</v>
      </c>
      <c r="CU15" s="1">
        <v>644.57000000000005</v>
      </c>
      <c r="CV15" s="1">
        <v>660.43</v>
      </c>
      <c r="CW15" s="1">
        <v>691.35</v>
      </c>
      <c r="CX15" s="1">
        <v>721.22</v>
      </c>
      <c r="CY15" s="1">
        <v>747.14</v>
      </c>
      <c r="CZ15" s="1">
        <v>772.34</v>
      </c>
      <c r="DA15" s="1">
        <v>811.05</v>
      </c>
      <c r="DB15" s="1">
        <v>840.82</v>
      </c>
      <c r="DC15" s="1">
        <v>857.92</v>
      </c>
      <c r="DD15" s="1">
        <v>875.85</v>
      </c>
      <c r="DE15" s="1">
        <v>889.5</v>
      </c>
      <c r="DF15" s="1">
        <v>906.7</v>
      </c>
      <c r="DG15" s="1">
        <v>923.5</v>
      </c>
      <c r="DH15" s="1">
        <v>940.16</v>
      </c>
      <c r="DI15" s="1">
        <v>959.73</v>
      </c>
      <c r="DJ15" s="1">
        <v>980.65</v>
      </c>
      <c r="DK15" s="1">
        <v>1002.01</v>
      </c>
      <c r="DL15" s="1">
        <v>1029.27</v>
      </c>
      <c r="DM15" s="1">
        <v>1053.6400000000001</v>
      </c>
      <c r="DN15" s="1">
        <v>1078.3499999999999</v>
      </c>
      <c r="DO15" s="1">
        <v>1098.45</v>
      </c>
      <c r="DP15" s="1">
        <v>1120.58</v>
      </c>
      <c r="DQ15" s="1">
        <v>1140.8699999999999</v>
      </c>
      <c r="DR15" s="1">
        <v>1161.3</v>
      </c>
      <c r="DS15" s="1">
        <v>1179.8499999999999</v>
      </c>
      <c r="DT15" s="1">
        <v>1200.75</v>
      </c>
      <c r="DU15" s="1">
        <v>1219.8499999999999</v>
      </c>
      <c r="DV15" s="1">
        <v>1243.1500000000001</v>
      </c>
      <c r="DW15" s="1">
        <v>1268.79</v>
      </c>
      <c r="DX15" s="1">
        <v>1297.69</v>
      </c>
    </row>
    <row r="16" spans="1:128">
      <c r="A16" s="1" t="s">
        <v>517</v>
      </c>
      <c r="B16" s="1" t="s">
        <v>13</v>
      </c>
      <c r="D16" s="1" t="s">
        <v>55</v>
      </c>
      <c r="E16" s="1" t="s">
        <v>80</v>
      </c>
      <c r="F16" s="1">
        <v>36</v>
      </c>
      <c r="H16" s="8"/>
      <c r="I16" s="5">
        <v>200</v>
      </c>
      <c r="K16" s="13" t="s">
        <v>519</v>
      </c>
      <c r="L16" s="38" t="s">
        <v>521</v>
      </c>
      <c r="M16" s="1"/>
      <c r="N16" s="8">
        <v>40</v>
      </c>
      <c r="CC16" s="1">
        <v>11.83</v>
      </c>
      <c r="CD16" s="1">
        <v>17</v>
      </c>
      <c r="CE16" s="1">
        <v>21.47</v>
      </c>
      <c r="CF16" s="1">
        <v>23.45</v>
      </c>
      <c r="CG16" s="1">
        <v>25.739000000000001</v>
      </c>
      <c r="CH16" s="1">
        <v>26.73</v>
      </c>
      <c r="CI16" s="1">
        <v>32.380000000000003</v>
      </c>
      <c r="CJ16" s="1">
        <v>35.72</v>
      </c>
      <c r="CK16" s="1">
        <v>42.88</v>
      </c>
      <c r="CL16" s="1">
        <v>48.11</v>
      </c>
      <c r="CM16" s="1">
        <v>53.2</v>
      </c>
      <c r="CN16" s="1">
        <v>59.61</v>
      </c>
      <c r="CO16" s="1">
        <v>62.22</v>
      </c>
      <c r="CP16" s="1">
        <v>65</v>
      </c>
      <c r="CQ16" s="1">
        <v>66.77</v>
      </c>
      <c r="CR16" s="1">
        <v>68.39</v>
      </c>
      <c r="CS16" s="1">
        <v>69.94</v>
      </c>
      <c r="CT16" s="1">
        <v>72.540000000000006</v>
      </c>
      <c r="CU16" s="1">
        <v>73.75</v>
      </c>
      <c r="CV16" s="1">
        <v>75.959999999999994</v>
      </c>
      <c r="CW16" s="1">
        <v>77.27</v>
      </c>
      <c r="CX16" s="1">
        <v>78.41</v>
      </c>
      <c r="CY16" s="1">
        <v>79.09</v>
      </c>
      <c r="CZ16" s="1">
        <v>79.260000000000005</v>
      </c>
      <c r="DA16" s="1">
        <v>79.290000000000006</v>
      </c>
      <c r="DB16" s="1">
        <v>79.680000000000007</v>
      </c>
      <c r="DC16" s="1">
        <v>79.7</v>
      </c>
      <c r="DD16" s="1">
        <v>79.760000000000005</v>
      </c>
      <c r="DE16" s="1">
        <v>79.78</v>
      </c>
      <c r="DF16" s="1">
        <v>79.8</v>
      </c>
      <c r="DG16" s="1">
        <v>79.8</v>
      </c>
      <c r="DH16" s="1">
        <v>79.8</v>
      </c>
      <c r="DI16" s="1">
        <v>79.819999999999993</v>
      </c>
      <c r="DJ16" s="1">
        <v>79.819999999999993</v>
      </c>
      <c r="DK16" s="1">
        <v>79.86</v>
      </c>
      <c r="DL16" s="1">
        <v>81.650000000000006</v>
      </c>
      <c r="DM16" s="1">
        <v>81.650000000000006</v>
      </c>
      <c r="DN16" s="1">
        <v>81.66</v>
      </c>
      <c r="DO16" s="1">
        <v>82.64</v>
      </c>
      <c r="DP16" s="1">
        <v>83.3</v>
      </c>
      <c r="DQ16" s="1">
        <v>83.35</v>
      </c>
      <c r="DR16" s="1">
        <v>83.35</v>
      </c>
      <c r="DS16" s="1">
        <v>83.35</v>
      </c>
      <c r="DT16" s="1">
        <v>83.35</v>
      </c>
      <c r="DU16" s="1">
        <v>83.35</v>
      </c>
      <c r="DV16" s="1">
        <v>83.35</v>
      </c>
      <c r="DW16" s="1">
        <v>83.35</v>
      </c>
      <c r="DX16" s="1">
        <v>83.35</v>
      </c>
    </row>
    <row r="17" spans="1:128">
      <c r="A17" s="1" t="s">
        <v>629</v>
      </c>
      <c r="B17" s="1" t="s">
        <v>13</v>
      </c>
      <c r="D17" s="1" t="s">
        <v>55</v>
      </c>
      <c r="E17" s="1" t="s">
        <v>539</v>
      </c>
      <c r="F17" s="1" t="s">
        <v>630</v>
      </c>
      <c r="H17" s="8"/>
      <c r="I17" s="5">
        <v>32</v>
      </c>
      <c r="J17" s="1" t="s">
        <v>16</v>
      </c>
      <c r="K17" s="13" t="s">
        <v>631</v>
      </c>
      <c r="L17" s="1" t="s">
        <v>632</v>
      </c>
      <c r="M17" s="1"/>
      <c r="N17" s="8">
        <v>1</v>
      </c>
      <c r="CY17" s="1">
        <v>14.3</v>
      </c>
      <c r="CZ17" s="1">
        <v>795</v>
      </c>
      <c r="DA17" s="1">
        <v>1848</v>
      </c>
      <c r="DB17" s="1">
        <v>2714</v>
      </c>
      <c r="DC17" s="1">
        <v>3461</v>
      </c>
      <c r="DD17" s="1">
        <v>4024</v>
      </c>
      <c r="DE17" s="1">
        <v>4383</v>
      </c>
      <c r="DF17" s="1">
        <v>4509</v>
      </c>
      <c r="DG17" s="1">
        <v>4509</v>
      </c>
      <c r="DH17" s="1">
        <v>4509</v>
      </c>
      <c r="DI17" s="1">
        <v>4509</v>
      </c>
      <c r="DJ17" s="1">
        <v>4630</v>
      </c>
      <c r="DK17" s="1">
        <v>4924</v>
      </c>
      <c r="DL17" s="1">
        <v>5281</v>
      </c>
      <c r="DM17" s="1">
        <v>5788</v>
      </c>
      <c r="DN17" s="1">
        <v>6191</v>
      </c>
      <c r="DO17" s="1">
        <v>6522</v>
      </c>
      <c r="DP17" s="1">
        <v>6633</v>
      </c>
      <c r="DQ17" s="1">
        <v>6661</v>
      </c>
      <c r="DR17" s="1">
        <v>6661</v>
      </c>
      <c r="DS17" s="1">
        <v>6704</v>
      </c>
      <c r="DT17" s="1">
        <v>6735</v>
      </c>
      <c r="DU17" s="1">
        <v>6778</v>
      </c>
      <c r="DV17" s="1">
        <v>7539</v>
      </c>
      <c r="DW17" s="1">
        <v>8494</v>
      </c>
      <c r="DX17" s="1">
        <v>8769</v>
      </c>
    </row>
    <row r="18" spans="1:128">
      <c r="A18" s="1" t="s">
        <v>142</v>
      </c>
      <c r="B18" s="1" t="s">
        <v>13</v>
      </c>
      <c r="C18" s="1">
        <v>40</v>
      </c>
      <c r="D18" s="1" t="s">
        <v>63</v>
      </c>
      <c r="E18" s="1" t="s">
        <v>89</v>
      </c>
      <c r="F18" s="8" t="s">
        <v>90</v>
      </c>
      <c r="G18" s="8">
        <v>1000</v>
      </c>
      <c r="H18" s="1">
        <v>14</v>
      </c>
      <c r="I18" s="5">
        <v>50</v>
      </c>
      <c r="J18" s="1" t="s">
        <v>16</v>
      </c>
      <c r="K18" s="6" t="s">
        <v>100</v>
      </c>
      <c r="L18" s="1" t="s">
        <v>98</v>
      </c>
      <c r="M18" s="1">
        <v>4</v>
      </c>
      <c r="N18" s="8">
        <v>4</v>
      </c>
      <c r="AB18" s="1">
        <v>80539</v>
      </c>
      <c r="AC18" s="1">
        <v>80567</v>
      </c>
      <c r="AD18" s="1">
        <v>81152</v>
      </c>
      <c r="AE18" s="1">
        <v>81689</v>
      </c>
      <c r="AF18" s="1">
        <v>82108</v>
      </c>
      <c r="AG18" s="1">
        <v>83162</v>
      </c>
      <c r="AH18" s="1">
        <v>83720</v>
      </c>
      <c r="AI18" s="1">
        <v>84225</v>
      </c>
      <c r="AJ18" s="1">
        <v>84565</v>
      </c>
      <c r="AK18" s="1">
        <v>84799</v>
      </c>
      <c r="AL18" s="1">
        <v>85026</v>
      </c>
      <c r="AM18" s="1">
        <v>85238</v>
      </c>
      <c r="AN18" s="1">
        <v>85437</v>
      </c>
      <c r="AO18" s="1">
        <v>85680</v>
      </c>
      <c r="AP18" s="1">
        <v>86038</v>
      </c>
      <c r="AQ18" s="1">
        <v>86531</v>
      </c>
      <c r="AR18" s="1">
        <v>87113</v>
      </c>
      <c r="AS18" s="1">
        <v>87795</v>
      </c>
      <c r="AT18" s="1">
        <v>88639</v>
      </c>
      <c r="AU18" s="1">
        <v>89316</v>
      </c>
      <c r="AV18" s="1">
        <v>89715</v>
      </c>
      <c r="AW18" s="1">
        <v>90049</v>
      </c>
      <c r="AX18" s="1">
        <v>90278</v>
      </c>
      <c r="AY18" s="1">
        <v>90483</v>
      </c>
      <c r="AZ18" s="1">
        <v>90738</v>
      </c>
      <c r="BA18" s="1">
        <v>91049</v>
      </c>
      <c r="BB18" s="1">
        <v>91584</v>
      </c>
      <c r="BC18" s="1">
        <v>92429</v>
      </c>
      <c r="BD18" s="1">
        <v>93467</v>
      </c>
      <c r="BE18" s="1">
        <v>94410</v>
      </c>
      <c r="BF18" s="1">
        <v>95232</v>
      </c>
      <c r="BG18" s="1">
        <v>95857</v>
      </c>
      <c r="BH18" s="1">
        <v>96189</v>
      </c>
      <c r="BI18" s="1">
        <v>96438</v>
      </c>
      <c r="BJ18" s="1">
        <v>96654</v>
      </c>
      <c r="BK18" s="1">
        <v>96851</v>
      </c>
      <c r="BL18" s="1">
        <v>97091</v>
      </c>
      <c r="BM18" s="1">
        <v>97343</v>
      </c>
      <c r="BN18" s="1">
        <v>97730</v>
      </c>
      <c r="BO18" s="1">
        <v>98322</v>
      </c>
      <c r="BP18" s="1">
        <v>99026</v>
      </c>
      <c r="BQ18" s="1">
        <v>99771</v>
      </c>
      <c r="BR18" s="1">
        <v>456</v>
      </c>
      <c r="BS18" s="1">
        <v>1048</v>
      </c>
      <c r="BT18" s="1">
        <v>1587</v>
      </c>
      <c r="BU18" s="1">
        <v>1853</v>
      </c>
      <c r="BV18" s="1">
        <v>2117</v>
      </c>
      <c r="BW18" s="1">
        <v>2431</v>
      </c>
      <c r="BX18" s="1">
        <v>2754</v>
      </c>
      <c r="BY18" s="1">
        <v>3027</v>
      </c>
      <c r="BZ18" s="1">
        <v>3473</v>
      </c>
      <c r="CA18" s="1">
        <v>4094</v>
      </c>
      <c r="CB18" s="1">
        <v>4777</v>
      </c>
      <c r="CC18" s="1">
        <v>5465</v>
      </c>
      <c r="CD18" s="1">
        <v>6103</v>
      </c>
      <c r="CE18" s="1">
        <v>6917</v>
      </c>
      <c r="CF18" s="1">
        <v>7404</v>
      </c>
      <c r="CG18" s="1">
        <v>7686</v>
      </c>
      <c r="CH18" s="1">
        <v>7944</v>
      </c>
      <c r="CI18" s="1">
        <v>8235</v>
      </c>
      <c r="CJ18" s="1">
        <v>8537</v>
      </c>
      <c r="CK18" s="1">
        <v>8836</v>
      </c>
      <c r="CL18" s="1">
        <v>9219</v>
      </c>
      <c r="CM18" s="1">
        <v>9664</v>
      </c>
      <c r="CN18" s="1">
        <v>10130</v>
      </c>
      <c r="CO18" s="1">
        <v>10682</v>
      </c>
      <c r="CP18" s="1">
        <v>11216</v>
      </c>
      <c r="CQ18" s="1">
        <v>11622</v>
      </c>
      <c r="CR18" s="1">
        <v>11992</v>
      </c>
      <c r="CS18" s="1">
        <v>12239</v>
      </c>
      <c r="CT18" s="1">
        <v>12506</v>
      </c>
      <c r="CU18" s="1">
        <v>12818</v>
      </c>
      <c r="CV18" s="1">
        <v>13130</v>
      </c>
      <c r="CW18" s="1">
        <v>13508</v>
      </c>
      <c r="CX18" s="1">
        <v>14006</v>
      </c>
      <c r="CY18" s="1">
        <v>14595</v>
      </c>
      <c r="CZ18" s="1">
        <v>15067</v>
      </c>
      <c r="DA18" s="1">
        <v>15422</v>
      </c>
      <c r="DB18" s="1">
        <v>15755</v>
      </c>
      <c r="DC18" s="1">
        <v>16139</v>
      </c>
      <c r="DD18" s="1">
        <v>16492</v>
      </c>
      <c r="DE18" s="1">
        <v>16799</v>
      </c>
      <c r="DF18" s="1">
        <v>17156</v>
      </c>
      <c r="DG18" s="1">
        <v>17533</v>
      </c>
      <c r="DH18" s="1">
        <v>17952</v>
      </c>
      <c r="DI18" s="1">
        <v>18347</v>
      </c>
      <c r="DJ18" s="1">
        <v>18728</v>
      </c>
      <c r="DK18" s="1">
        <v>19112</v>
      </c>
      <c r="DL18" s="1">
        <v>19537</v>
      </c>
      <c r="DM18" s="1">
        <v>19954</v>
      </c>
      <c r="DN18" s="1">
        <v>20390</v>
      </c>
      <c r="DO18" s="1">
        <v>20784</v>
      </c>
      <c r="DP18" s="1">
        <v>21137</v>
      </c>
      <c r="DQ18" s="1">
        <v>21495</v>
      </c>
      <c r="DR18" s="1">
        <v>21842</v>
      </c>
      <c r="DS18" s="1">
        <v>22189</v>
      </c>
      <c r="DT18" s="1">
        <v>22585</v>
      </c>
      <c r="DU18" s="1">
        <v>22962</v>
      </c>
      <c r="DV18" s="1">
        <v>23338</v>
      </c>
      <c r="DW18" s="1">
        <v>23795</v>
      </c>
      <c r="DX18" s="1">
        <v>24255</v>
      </c>
    </row>
    <row r="19" spans="1:128">
      <c r="A19" s="1" t="s">
        <v>442</v>
      </c>
      <c r="B19" s="1" t="s">
        <v>13</v>
      </c>
      <c r="C19" s="1">
        <v>160</v>
      </c>
      <c r="D19" s="1" t="s">
        <v>63</v>
      </c>
      <c r="E19" s="1" t="s">
        <v>647</v>
      </c>
      <c r="F19" s="8">
        <v>23</v>
      </c>
      <c r="G19" s="8">
        <v>2300</v>
      </c>
      <c r="H19" s="1">
        <v>72</v>
      </c>
      <c r="I19" s="5">
        <v>50</v>
      </c>
      <c r="K19" s="6"/>
      <c r="L19" s="1" t="s">
        <v>432</v>
      </c>
      <c r="M19" s="1"/>
      <c r="N19" s="8">
        <v>1</v>
      </c>
      <c r="CT19" s="1">
        <v>8318</v>
      </c>
      <c r="CU19" s="1">
        <v>8330</v>
      </c>
      <c r="CV19" s="1">
        <v>8334</v>
      </c>
      <c r="CW19" s="1">
        <v>8334</v>
      </c>
      <c r="CX19" s="1">
        <v>8334</v>
      </c>
      <c r="CY19" s="1">
        <v>8334</v>
      </c>
      <c r="CZ19" s="1">
        <v>8334</v>
      </c>
      <c r="DA19" s="1">
        <v>8334</v>
      </c>
      <c r="DB19" s="1">
        <v>8334</v>
      </c>
      <c r="DC19" s="1">
        <v>8334</v>
      </c>
      <c r="DD19" s="1">
        <v>8334</v>
      </c>
      <c r="DE19" s="1">
        <v>8334</v>
      </c>
      <c r="DF19" s="1">
        <v>8342</v>
      </c>
      <c r="DG19" s="1">
        <v>8373</v>
      </c>
      <c r="DH19" s="1">
        <v>8467</v>
      </c>
      <c r="DI19" s="1">
        <v>8709</v>
      </c>
      <c r="DJ19" s="1">
        <v>9112</v>
      </c>
      <c r="DK19" s="1">
        <v>9479</v>
      </c>
      <c r="DL19" s="1">
        <v>9848</v>
      </c>
      <c r="DM19" s="1">
        <v>10185</v>
      </c>
      <c r="DN19" s="1">
        <v>10490</v>
      </c>
      <c r="DO19" s="1">
        <v>10711</v>
      </c>
      <c r="DP19" s="1">
        <v>10863</v>
      </c>
      <c r="DQ19" s="1">
        <v>10997</v>
      </c>
      <c r="DR19" s="1">
        <v>11128</v>
      </c>
      <c r="DS19" s="1">
        <v>11285</v>
      </c>
      <c r="DT19" s="1">
        <v>11439</v>
      </c>
      <c r="DU19" s="1">
        <v>11599</v>
      </c>
      <c r="DV19" s="1">
        <v>11875</v>
      </c>
      <c r="DW19" s="1">
        <v>12175</v>
      </c>
      <c r="DX19" s="1">
        <v>12492</v>
      </c>
    </row>
    <row r="20" spans="1:128">
      <c r="A20" s="1" t="s">
        <v>553</v>
      </c>
      <c r="B20" s="1" t="s">
        <v>13</v>
      </c>
      <c r="C20" s="1">
        <v>146</v>
      </c>
      <c r="D20" s="1" t="s">
        <v>145</v>
      </c>
      <c r="E20" s="1" t="s">
        <v>539</v>
      </c>
      <c r="F20" s="1">
        <v>1</v>
      </c>
      <c r="G20" s="8">
        <v>100</v>
      </c>
      <c r="H20" s="8"/>
      <c r="I20" s="5">
        <v>80</v>
      </c>
      <c r="J20" s="1" t="s">
        <v>16</v>
      </c>
      <c r="K20" s="13"/>
      <c r="L20" s="38" t="s">
        <v>554</v>
      </c>
      <c r="M20" s="1"/>
      <c r="N20" s="8">
        <v>1</v>
      </c>
      <c r="CK20" s="1">
        <v>4</v>
      </c>
      <c r="CL20" s="1">
        <v>1651</v>
      </c>
      <c r="CM20" s="1">
        <v>8582</v>
      </c>
      <c r="CN20" s="1">
        <v>12460</v>
      </c>
      <c r="CO20" s="1">
        <v>17558</v>
      </c>
      <c r="CP20" s="1">
        <v>21971</v>
      </c>
      <c r="CQ20" s="1">
        <v>24646</v>
      </c>
      <c r="CR20" s="1">
        <v>25321</v>
      </c>
      <c r="CS20" s="1">
        <v>25591</v>
      </c>
      <c r="CT20" s="1">
        <v>25617</v>
      </c>
      <c r="CU20" s="1">
        <v>25640</v>
      </c>
      <c r="CV20" s="1">
        <v>25671</v>
      </c>
      <c r="CW20" s="1">
        <v>25765</v>
      </c>
      <c r="CX20" s="1">
        <v>26990</v>
      </c>
      <c r="CY20" s="1">
        <v>30113</v>
      </c>
      <c r="CZ20" s="1">
        <v>35051</v>
      </c>
      <c r="DA20" s="1">
        <v>40547</v>
      </c>
      <c r="DB20" s="1">
        <v>45683</v>
      </c>
      <c r="DC20" s="1">
        <v>49489</v>
      </c>
      <c r="DD20" s="1">
        <v>51637</v>
      </c>
      <c r="DE20" s="1">
        <v>52629</v>
      </c>
      <c r="DF20" s="1">
        <v>52680</v>
      </c>
      <c r="DG20" s="1">
        <v>52722</v>
      </c>
      <c r="DH20" s="1">
        <v>52768</v>
      </c>
      <c r="DI20" s="1">
        <v>52840</v>
      </c>
      <c r="DJ20" s="1">
        <v>54163</v>
      </c>
      <c r="DK20" s="1">
        <v>56593</v>
      </c>
      <c r="DL20" s="1">
        <v>59613</v>
      </c>
      <c r="DM20" s="1">
        <v>64251</v>
      </c>
      <c r="DN20" s="1">
        <v>68371</v>
      </c>
      <c r="DO20" s="1">
        <v>71727</v>
      </c>
      <c r="DP20" s="1">
        <v>72756</v>
      </c>
      <c r="DQ20" s="1">
        <v>72955</v>
      </c>
      <c r="DR20" s="1">
        <v>73010</v>
      </c>
      <c r="DS20" s="1">
        <v>73049</v>
      </c>
      <c r="DT20" s="1">
        <v>73112</v>
      </c>
      <c r="DU20" s="1">
        <v>73669</v>
      </c>
      <c r="DV20" s="1">
        <v>75500</v>
      </c>
      <c r="DW20" s="1">
        <v>79165</v>
      </c>
      <c r="DX20" s="1">
        <v>84005</v>
      </c>
    </row>
    <row r="21" spans="1:128">
      <c r="A21" s="1" t="s">
        <v>148</v>
      </c>
      <c r="B21" s="1" t="s">
        <v>13</v>
      </c>
      <c r="D21" s="1" t="s">
        <v>145</v>
      </c>
      <c r="E21" s="1" t="s">
        <v>80</v>
      </c>
      <c r="F21" s="8" t="s">
        <v>83</v>
      </c>
      <c r="K21" s="6"/>
      <c r="L21" s="1" t="s">
        <v>151</v>
      </c>
      <c r="N21" s="1">
        <v>1</v>
      </c>
      <c r="AS21" s="47"/>
      <c r="AU21" s="1">
        <v>53693</v>
      </c>
      <c r="AV21" s="1">
        <v>54516</v>
      </c>
      <c r="AW21" s="1">
        <v>55315</v>
      </c>
      <c r="AX21" s="1">
        <v>56056</v>
      </c>
      <c r="AY21" s="1">
        <v>57324</v>
      </c>
      <c r="AZ21" s="1">
        <v>58039</v>
      </c>
      <c r="BA21" s="1">
        <v>58661</v>
      </c>
      <c r="BB21" s="1">
        <v>59698</v>
      </c>
      <c r="BC21" s="1">
        <v>60295</v>
      </c>
      <c r="BD21" s="1">
        <v>60790</v>
      </c>
      <c r="BE21" s="1">
        <v>61338</v>
      </c>
      <c r="BF21" s="1">
        <v>61904</v>
      </c>
      <c r="BG21" s="1">
        <v>62550</v>
      </c>
      <c r="BH21" s="1">
        <v>63164</v>
      </c>
      <c r="BI21" s="1">
        <v>63871</v>
      </c>
      <c r="BJ21" s="1">
        <v>64563</v>
      </c>
      <c r="BK21" s="1">
        <v>64957</v>
      </c>
      <c r="BL21" s="1">
        <v>65401</v>
      </c>
      <c r="BM21" s="1">
        <v>65852</v>
      </c>
      <c r="BN21" s="1">
        <v>66455</v>
      </c>
      <c r="BO21" s="1">
        <v>67051</v>
      </c>
      <c r="BP21" s="1">
        <v>67636</v>
      </c>
      <c r="BQ21" s="1">
        <v>68223</v>
      </c>
      <c r="BR21" s="1">
        <v>68974</v>
      </c>
      <c r="BS21" s="1">
        <v>69658</v>
      </c>
      <c r="BT21" s="1">
        <v>70289</v>
      </c>
      <c r="BU21" s="1">
        <v>71049</v>
      </c>
      <c r="BV21" s="1">
        <v>71816</v>
      </c>
      <c r="BW21" s="1">
        <v>72687</v>
      </c>
      <c r="BX21" s="1">
        <v>73564</v>
      </c>
      <c r="BY21" s="1">
        <v>75060</v>
      </c>
      <c r="BZ21" s="1">
        <v>75972</v>
      </c>
      <c r="CA21" s="1">
        <v>76826</v>
      </c>
      <c r="CB21" s="1">
        <v>77306</v>
      </c>
      <c r="CC21" s="1">
        <v>77841</v>
      </c>
      <c r="CD21" s="1">
        <v>78341</v>
      </c>
      <c r="CE21" s="1">
        <v>78836</v>
      </c>
      <c r="CF21" s="1">
        <v>79424</v>
      </c>
      <c r="CG21" s="1">
        <v>79989</v>
      </c>
      <c r="CH21" s="1">
        <v>80520</v>
      </c>
      <c r="CI21" s="1">
        <v>81176</v>
      </c>
      <c r="CJ21" s="1">
        <v>82197</v>
      </c>
      <c r="CK21" s="1">
        <v>83088</v>
      </c>
      <c r="CL21" s="1">
        <v>83709</v>
      </c>
      <c r="CM21" s="1">
        <v>84275</v>
      </c>
      <c r="CN21" s="1">
        <v>84864</v>
      </c>
      <c r="CO21" s="1">
        <v>85735</v>
      </c>
      <c r="CP21" s="1">
        <v>86408</v>
      </c>
      <c r="CQ21" s="1">
        <v>86969</v>
      </c>
      <c r="CR21" s="1">
        <v>87585</v>
      </c>
      <c r="CS21" s="1">
        <v>88180</v>
      </c>
      <c r="CT21" s="1">
        <v>89147</v>
      </c>
      <c r="CU21" s="1">
        <v>89850</v>
      </c>
      <c r="CV21" s="1">
        <v>90604</v>
      </c>
      <c r="CW21" s="1">
        <v>91551</v>
      </c>
      <c r="CX21" s="1">
        <v>92354</v>
      </c>
      <c r="CY21" s="1">
        <v>93004</v>
      </c>
      <c r="CZ21" s="1">
        <v>93622</v>
      </c>
      <c r="DA21" s="1">
        <v>94218</v>
      </c>
      <c r="DB21" s="1">
        <v>94940</v>
      </c>
      <c r="DC21" s="1">
        <v>95595</v>
      </c>
      <c r="DD21" s="1">
        <v>96278</v>
      </c>
      <c r="DE21" s="1">
        <v>96868</v>
      </c>
      <c r="DF21" s="1">
        <v>97505</v>
      </c>
      <c r="DG21" s="1">
        <v>98251</v>
      </c>
      <c r="DH21" s="1">
        <v>98950</v>
      </c>
      <c r="DI21" s="1">
        <v>99671</v>
      </c>
      <c r="DJ21" s="1">
        <v>100276</v>
      </c>
      <c r="DK21" s="1">
        <v>100901</v>
      </c>
      <c r="DL21" s="1">
        <v>101464</v>
      </c>
      <c r="DM21" s="1">
        <v>102010</v>
      </c>
      <c r="DN21" s="1">
        <v>102659</v>
      </c>
      <c r="DO21" s="1">
        <v>103318</v>
      </c>
      <c r="DP21" s="1">
        <v>104050</v>
      </c>
      <c r="DQ21" s="1">
        <v>104848</v>
      </c>
      <c r="DR21" s="1">
        <v>105814</v>
      </c>
      <c r="DS21" s="1">
        <v>106516</v>
      </c>
      <c r="DT21" s="1">
        <v>107309</v>
      </c>
      <c r="DU21" s="1">
        <v>108004</v>
      </c>
      <c r="DV21" s="1">
        <v>109043</v>
      </c>
      <c r="DW21" s="1">
        <v>109992</v>
      </c>
      <c r="DX21" s="1">
        <v>111010</v>
      </c>
    </row>
    <row r="22" spans="1:128">
      <c r="A22" s="1" t="s">
        <v>29</v>
      </c>
      <c r="B22" s="1" t="s">
        <v>13</v>
      </c>
      <c r="C22" s="1">
        <v>48</v>
      </c>
      <c r="D22" s="1" t="s">
        <v>59</v>
      </c>
      <c r="E22" s="1" t="s">
        <v>51</v>
      </c>
      <c r="F22" s="8" t="s">
        <v>58</v>
      </c>
      <c r="G22" s="8" t="s">
        <v>57</v>
      </c>
      <c r="H22" s="1">
        <v>1</v>
      </c>
      <c r="I22" s="5">
        <v>40</v>
      </c>
      <c r="J22" s="1" t="s">
        <v>53</v>
      </c>
      <c r="L22" s="7">
        <v>87811948</v>
      </c>
      <c r="M22" s="1">
        <v>16</v>
      </c>
      <c r="N22" s="8">
        <v>1</v>
      </c>
      <c r="O22" s="1">
        <v>311</v>
      </c>
      <c r="P22" s="1">
        <v>375</v>
      </c>
      <c r="Q22" s="1">
        <v>422</v>
      </c>
      <c r="R22" s="1">
        <v>466</v>
      </c>
      <c r="S22" s="1">
        <v>501</v>
      </c>
      <c r="T22" s="1">
        <v>524</v>
      </c>
      <c r="U22" s="1">
        <v>547</v>
      </c>
      <c r="V22" s="1">
        <v>582</v>
      </c>
      <c r="W22" s="1">
        <v>611</v>
      </c>
      <c r="X22" s="1">
        <v>647</v>
      </c>
      <c r="Y22" s="1">
        <v>659</v>
      </c>
      <c r="Z22" s="1">
        <v>672</v>
      </c>
      <c r="AA22" s="1">
        <v>683</v>
      </c>
      <c r="AB22" s="1">
        <v>757</v>
      </c>
      <c r="AC22" s="1">
        <v>767</v>
      </c>
      <c r="AD22" s="1">
        <v>786</v>
      </c>
      <c r="AE22" s="1">
        <v>797</v>
      </c>
      <c r="AF22" s="1">
        <v>806</v>
      </c>
      <c r="AG22" s="1">
        <v>815</v>
      </c>
      <c r="AH22" s="1">
        <v>831</v>
      </c>
      <c r="AI22" s="1">
        <v>883</v>
      </c>
      <c r="AJ22" s="1">
        <v>955</v>
      </c>
      <c r="AK22" s="1">
        <v>973</v>
      </c>
      <c r="AL22" s="1">
        <v>977</v>
      </c>
      <c r="AM22" s="1">
        <v>983</v>
      </c>
      <c r="AN22" s="1">
        <v>1116</v>
      </c>
      <c r="AO22" s="1">
        <v>1124</v>
      </c>
      <c r="AP22" s="1">
        <v>1138</v>
      </c>
      <c r="AQ22" s="1">
        <v>1203</v>
      </c>
      <c r="AR22" s="1">
        <v>4351</v>
      </c>
      <c r="AS22" s="1">
        <v>9700</v>
      </c>
      <c r="AT22" s="1">
        <v>14381</v>
      </c>
      <c r="AU22" s="1">
        <v>17926</v>
      </c>
      <c r="AV22" s="1">
        <v>19597</v>
      </c>
      <c r="AW22" s="1">
        <v>19894</v>
      </c>
      <c r="AX22" s="1">
        <v>20085</v>
      </c>
      <c r="AY22" s="1">
        <v>20115</v>
      </c>
      <c r="AZ22" s="1">
        <v>20144</v>
      </c>
      <c r="BA22" s="1">
        <v>21187</v>
      </c>
      <c r="BB22" s="1">
        <v>22258</v>
      </c>
      <c r="BC22" s="1">
        <v>25277</v>
      </c>
      <c r="BD22" s="1">
        <v>30908</v>
      </c>
      <c r="BE22" s="1">
        <v>36546</v>
      </c>
      <c r="BF22" s="1">
        <v>41791</v>
      </c>
      <c r="BG22" s="1">
        <v>46192</v>
      </c>
      <c r="BH22" s="1">
        <v>48987</v>
      </c>
      <c r="BI22" s="1">
        <v>49595</v>
      </c>
      <c r="BJ22" s="1">
        <v>49681</v>
      </c>
      <c r="BK22" s="1">
        <v>49738</v>
      </c>
      <c r="BL22" s="1">
        <v>49767</v>
      </c>
      <c r="BM22" s="1">
        <v>49831</v>
      </c>
      <c r="BN22" s="1">
        <v>51020</v>
      </c>
      <c r="BO22" s="1">
        <v>53489</v>
      </c>
      <c r="BP22" s="1">
        <v>56280</v>
      </c>
      <c r="BQ22" s="1">
        <v>61663</v>
      </c>
      <c r="BR22" s="1">
        <v>68410</v>
      </c>
      <c r="BS22" s="1">
        <v>71085</v>
      </c>
      <c r="BT22" s="1">
        <v>73624</v>
      </c>
      <c r="BU22" s="1">
        <v>73816</v>
      </c>
      <c r="BV22" s="1">
        <v>74147</v>
      </c>
      <c r="BW22" s="1">
        <v>74265</v>
      </c>
      <c r="BX22" s="1">
        <v>74410</v>
      </c>
      <c r="BY22" s="1">
        <v>75133</v>
      </c>
      <c r="BZ22" s="1">
        <v>78581</v>
      </c>
      <c r="CA22" s="1">
        <v>82581</v>
      </c>
      <c r="CB22" s="1">
        <v>88817</v>
      </c>
      <c r="CC22" s="1">
        <v>95415</v>
      </c>
      <c r="CD22" s="1">
        <v>101659</v>
      </c>
      <c r="CE22" s="1">
        <v>107846</v>
      </c>
      <c r="CF22" s="1">
        <v>112006</v>
      </c>
      <c r="CG22" s="1">
        <v>113534</v>
      </c>
      <c r="CH22" s="1">
        <v>113893</v>
      </c>
      <c r="CI22" s="1">
        <v>114082</v>
      </c>
      <c r="CJ22" s="1">
        <v>114269</v>
      </c>
      <c r="CK22" s="1">
        <v>115827</v>
      </c>
      <c r="CL22" s="1">
        <v>119146</v>
      </c>
      <c r="CM22" s="1">
        <v>123816</v>
      </c>
      <c r="CN22" s="1">
        <v>129669</v>
      </c>
      <c r="CO22" s="1">
        <v>135356</v>
      </c>
      <c r="CP22" s="1">
        <v>140094</v>
      </c>
      <c r="CQ22" s="1">
        <v>143860</v>
      </c>
      <c r="CR22" s="1">
        <v>144971</v>
      </c>
      <c r="CS22" s="1">
        <v>145708</v>
      </c>
      <c r="CT22" s="1">
        <v>145899</v>
      </c>
      <c r="CU22" s="1">
        <v>146072</v>
      </c>
      <c r="CV22" s="1">
        <v>146099</v>
      </c>
      <c r="CW22" s="1">
        <v>146270</v>
      </c>
      <c r="CX22" s="1">
        <v>147029</v>
      </c>
      <c r="CY22" s="1">
        <v>150517</v>
      </c>
      <c r="CZ22" s="1">
        <v>155337</v>
      </c>
      <c r="DA22" s="1">
        <v>160681</v>
      </c>
      <c r="DB22" s="1">
        <v>166343</v>
      </c>
      <c r="DC22" s="1">
        <v>171809</v>
      </c>
      <c r="DD22" s="1">
        <v>174335</v>
      </c>
      <c r="DE22" s="1">
        <v>174604</v>
      </c>
      <c r="DF22" s="1">
        <v>174666</v>
      </c>
      <c r="DG22" s="1">
        <v>174715</v>
      </c>
      <c r="DH22" s="1">
        <v>174754</v>
      </c>
      <c r="DI22" s="1">
        <v>174799</v>
      </c>
      <c r="DJ22" s="1">
        <v>177505</v>
      </c>
      <c r="DK22" s="1">
        <v>181487</v>
      </c>
      <c r="DL22" s="1">
        <v>185829</v>
      </c>
      <c r="DM22" s="1">
        <v>190805</v>
      </c>
      <c r="DN22" s="1">
        <v>195117</v>
      </c>
      <c r="DO22" s="1">
        <v>199411</v>
      </c>
      <c r="DP22" s="1">
        <v>201514</v>
      </c>
      <c r="DQ22" s="1">
        <v>202550</v>
      </c>
      <c r="DR22" s="1">
        <v>202581</v>
      </c>
      <c r="DS22" s="1">
        <v>202611</v>
      </c>
      <c r="DT22" s="1">
        <v>202632</v>
      </c>
      <c r="DU22" s="1">
        <v>202721</v>
      </c>
      <c r="DV22" s="1">
        <v>205849</v>
      </c>
      <c r="DW22" s="1">
        <v>210641</v>
      </c>
      <c r="DX22" s="1">
        <v>216238</v>
      </c>
    </row>
    <row r="23" spans="1:128">
      <c r="A23" s="1" t="s">
        <v>175</v>
      </c>
      <c r="B23" s="1" t="s">
        <v>13</v>
      </c>
      <c r="C23" s="1">
        <v>121</v>
      </c>
      <c r="D23" s="1" t="s">
        <v>162</v>
      </c>
      <c r="E23" s="1" t="s">
        <v>364</v>
      </c>
      <c r="F23" s="1">
        <v>56</v>
      </c>
      <c r="G23" s="8">
        <v>5600</v>
      </c>
      <c r="H23" s="8"/>
      <c r="I23" s="5">
        <v>32</v>
      </c>
      <c r="J23" s="1" t="s">
        <v>16</v>
      </c>
      <c r="L23" s="1" t="s">
        <v>365</v>
      </c>
      <c r="M23" s="1"/>
      <c r="N23" s="8">
        <v>1</v>
      </c>
      <c r="Z23" s="1">
        <v>3289</v>
      </c>
      <c r="AA23" s="1">
        <v>3360</v>
      </c>
      <c r="AB23" s="1">
        <v>3424</v>
      </c>
      <c r="AC23" s="1">
        <v>3483</v>
      </c>
      <c r="AD23" s="1">
        <v>3483</v>
      </c>
      <c r="AE23" s="1">
        <v>3607</v>
      </c>
      <c r="AF23" s="1">
        <v>3644</v>
      </c>
      <c r="AG23" s="1">
        <v>3692</v>
      </c>
      <c r="AH23" s="1">
        <v>3724</v>
      </c>
      <c r="AI23" s="1">
        <v>3761</v>
      </c>
      <c r="AO23" s="1">
        <v>3808</v>
      </c>
      <c r="BG23" s="1">
        <v>524.4</v>
      </c>
      <c r="BH23" s="1">
        <v>524.4</v>
      </c>
      <c r="BI23" s="1">
        <v>524.4</v>
      </c>
      <c r="BJ23" s="1">
        <v>524.4</v>
      </c>
      <c r="BK23" s="1">
        <v>599</v>
      </c>
      <c r="BL23" s="1">
        <v>599</v>
      </c>
      <c r="BM23" s="1">
        <v>599</v>
      </c>
      <c r="BN23" s="1">
        <v>726</v>
      </c>
      <c r="BO23" s="1">
        <v>864</v>
      </c>
      <c r="BP23" s="1">
        <v>1209</v>
      </c>
      <c r="BQ23" s="1">
        <v>1209</v>
      </c>
      <c r="BR23" s="1">
        <v>1209</v>
      </c>
      <c r="BS23" s="1">
        <v>1258</v>
      </c>
      <c r="BT23" s="1">
        <v>1339</v>
      </c>
      <c r="BU23" s="1">
        <v>1400</v>
      </c>
      <c r="BV23" s="1">
        <v>1419</v>
      </c>
      <c r="BW23" s="1">
        <v>1438</v>
      </c>
      <c r="BX23" s="1">
        <v>1603</v>
      </c>
      <c r="BY23" s="1">
        <v>1872</v>
      </c>
      <c r="BZ23" s="1">
        <v>2891</v>
      </c>
      <c r="CA23" s="1">
        <v>5202</v>
      </c>
      <c r="CB23" s="1">
        <v>7031</v>
      </c>
      <c r="CC23" s="1">
        <v>10730</v>
      </c>
      <c r="CD23" s="1">
        <v>13570</v>
      </c>
      <c r="CE23" s="1">
        <v>15697</v>
      </c>
      <c r="CF23" s="1">
        <v>17144</v>
      </c>
      <c r="CG23" s="1">
        <v>18029</v>
      </c>
      <c r="CH23" s="1">
        <v>18682</v>
      </c>
      <c r="CI23" s="1">
        <v>19156</v>
      </c>
      <c r="CJ23" s="1">
        <v>19713</v>
      </c>
      <c r="CK23" s="1">
        <v>20707</v>
      </c>
      <c r="CL23" s="1">
        <v>22313</v>
      </c>
      <c r="CM23" s="1">
        <v>24449</v>
      </c>
      <c r="CN23" s="1">
        <v>26850</v>
      </c>
      <c r="CO23" s="1">
        <v>29125</v>
      </c>
      <c r="CP23" s="1">
        <v>31290</v>
      </c>
      <c r="CQ23" s="1">
        <v>33550</v>
      </c>
      <c r="CR23" s="1">
        <v>35562</v>
      </c>
      <c r="CS23" s="1">
        <v>37309</v>
      </c>
      <c r="CT23" s="1">
        <v>38490</v>
      </c>
      <c r="CU23" s="1">
        <v>39882</v>
      </c>
      <c r="CV23" s="1">
        <v>41669</v>
      </c>
      <c r="CW23" s="1">
        <v>43766</v>
      </c>
      <c r="CX23" s="1">
        <v>46011</v>
      </c>
      <c r="CY23" s="1">
        <v>48192</v>
      </c>
      <c r="CZ23" s="1">
        <v>50482</v>
      </c>
      <c r="DA23" s="1">
        <v>52629</v>
      </c>
      <c r="DB23" s="1">
        <v>55346</v>
      </c>
      <c r="DC23" s="1">
        <v>58042</v>
      </c>
      <c r="DD23" s="1">
        <v>60288</v>
      </c>
      <c r="DE23" s="1">
        <v>61512</v>
      </c>
      <c r="DF23" s="1">
        <v>62512</v>
      </c>
      <c r="DG23" s="1">
        <v>63228</v>
      </c>
      <c r="DH23" s="1">
        <v>64193</v>
      </c>
      <c r="DI23" s="1">
        <v>66153</v>
      </c>
      <c r="DJ23" s="1">
        <v>69092</v>
      </c>
      <c r="DK23" s="1">
        <v>72101</v>
      </c>
      <c r="DL23" s="1">
        <v>75081</v>
      </c>
      <c r="DM23" s="1">
        <v>77295</v>
      </c>
      <c r="DN23" s="1">
        <v>80191</v>
      </c>
      <c r="DO23" s="1">
        <v>82847</v>
      </c>
      <c r="DP23" s="1">
        <v>84911</v>
      </c>
      <c r="DQ23" s="1">
        <v>86187</v>
      </c>
      <c r="DR23" s="1">
        <v>86994</v>
      </c>
      <c r="DS23" s="1">
        <v>87852</v>
      </c>
      <c r="DT23" s="1">
        <v>89056</v>
      </c>
      <c r="DU23" s="1">
        <v>90848</v>
      </c>
      <c r="DV23" s="1">
        <v>93425</v>
      </c>
      <c r="DW23" s="1">
        <v>96211</v>
      </c>
      <c r="DX23" s="1">
        <v>98711</v>
      </c>
    </row>
    <row r="24" spans="1:128">
      <c r="A24" s="1" t="s">
        <v>349</v>
      </c>
      <c r="B24" s="1" t="s">
        <v>13</v>
      </c>
      <c r="C24" s="1">
        <v>115</v>
      </c>
      <c r="D24" s="1" t="s">
        <v>344</v>
      </c>
      <c r="E24" s="1" t="s">
        <v>345</v>
      </c>
      <c r="F24" s="8">
        <v>15</v>
      </c>
      <c r="G24" s="8">
        <v>1500</v>
      </c>
      <c r="I24" s="5">
        <v>35</v>
      </c>
      <c r="J24" s="1" t="s">
        <v>16</v>
      </c>
      <c r="K24" s="1" t="s">
        <v>152</v>
      </c>
      <c r="L24" s="7">
        <v>7112237</v>
      </c>
      <c r="N24" s="1">
        <v>1</v>
      </c>
      <c r="BC24" s="1">
        <v>10.9</v>
      </c>
      <c r="BD24" s="1">
        <v>25</v>
      </c>
      <c r="BE24" s="1">
        <v>735</v>
      </c>
      <c r="BF24" s="1">
        <v>1436</v>
      </c>
      <c r="BG24" s="1">
        <v>1920</v>
      </c>
      <c r="BH24" s="1">
        <v>2142</v>
      </c>
      <c r="BI24" s="1">
        <v>2316</v>
      </c>
      <c r="BJ24" s="1">
        <v>2484</v>
      </c>
      <c r="BK24" s="1">
        <v>2699.7</v>
      </c>
      <c r="BL24" s="1">
        <v>2917</v>
      </c>
      <c r="BM24" s="1">
        <v>3146</v>
      </c>
      <c r="BN24" s="1">
        <v>3507</v>
      </c>
      <c r="BO24" s="1">
        <v>4037</v>
      </c>
      <c r="BP24" s="1">
        <v>4481</v>
      </c>
      <c r="BQ24" s="1">
        <v>4976</v>
      </c>
      <c r="BR24" s="1">
        <v>5724</v>
      </c>
      <c r="BS24" s="1">
        <v>6224</v>
      </c>
      <c r="BT24" s="1">
        <v>6615</v>
      </c>
      <c r="BU24" s="1">
        <v>7087</v>
      </c>
      <c r="BV24" s="1">
        <v>8381</v>
      </c>
      <c r="BW24" s="1">
        <v>9622</v>
      </c>
      <c r="BX24" s="1">
        <v>9915</v>
      </c>
      <c r="BY24" s="1">
        <v>10324</v>
      </c>
      <c r="BZ24" s="1">
        <v>11422</v>
      </c>
      <c r="CA24" s="1">
        <v>13047</v>
      </c>
      <c r="CB24" s="1">
        <v>13972</v>
      </c>
      <c r="CC24" s="1">
        <v>15965</v>
      </c>
      <c r="CD24" s="1">
        <v>17998</v>
      </c>
      <c r="CE24" s="1">
        <v>20120</v>
      </c>
      <c r="CF24" s="1">
        <v>20786</v>
      </c>
      <c r="CG24" s="1">
        <v>21322</v>
      </c>
      <c r="CH24" s="1">
        <v>21653</v>
      </c>
      <c r="CI24" s="1">
        <v>21881</v>
      </c>
      <c r="CJ24" s="1">
        <v>22238</v>
      </c>
      <c r="CK24" s="1">
        <v>22618</v>
      </c>
      <c r="CL24" s="1">
        <v>23171</v>
      </c>
      <c r="CM24" s="1">
        <v>23914</v>
      </c>
      <c r="CN24" s="1">
        <v>24731</v>
      </c>
      <c r="CO24" s="1">
        <v>25687</v>
      </c>
      <c r="CP24" s="1">
        <v>26563</v>
      </c>
      <c r="CQ24" s="1">
        <v>27356</v>
      </c>
      <c r="CR24" s="1">
        <v>28055</v>
      </c>
      <c r="CS24" s="1">
        <v>28643</v>
      </c>
      <c r="CT24" s="1">
        <v>29184</v>
      </c>
      <c r="CU24" s="1">
        <v>29709</v>
      </c>
      <c r="CV24" s="1">
        <v>30247</v>
      </c>
      <c r="CW24" s="1">
        <v>30829</v>
      </c>
      <c r="CX24" s="1">
        <v>31592</v>
      </c>
      <c r="CY24" s="1">
        <v>32334</v>
      </c>
      <c r="CZ24" s="1">
        <v>33140</v>
      </c>
      <c r="DA24" s="1">
        <v>34021</v>
      </c>
      <c r="DB24" s="1">
        <v>34876</v>
      </c>
      <c r="DC24" s="1">
        <v>35678</v>
      </c>
      <c r="DD24" s="1">
        <v>36287</v>
      </c>
      <c r="DE24" s="1">
        <v>36716</v>
      </c>
      <c r="DF24" s="1">
        <v>37181</v>
      </c>
      <c r="DG24" s="1">
        <v>37633</v>
      </c>
      <c r="DH24" s="1">
        <v>38036</v>
      </c>
      <c r="DI24" s="1">
        <v>38550</v>
      </c>
      <c r="DJ24" s="1">
        <v>39261</v>
      </c>
      <c r="DK24" s="1">
        <v>40070</v>
      </c>
      <c r="DL24" s="1">
        <v>40768</v>
      </c>
      <c r="DM24" s="1">
        <v>41681</v>
      </c>
      <c r="DN24" s="1">
        <v>42570</v>
      </c>
      <c r="DO24" s="1">
        <v>43507</v>
      </c>
      <c r="DP24" s="1">
        <v>44280</v>
      </c>
      <c r="DQ24" s="1">
        <v>44806</v>
      </c>
      <c r="DR24" s="1">
        <v>45129</v>
      </c>
      <c r="DS24" s="1">
        <v>45395</v>
      </c>
      <c r="DT24" s="1">
        <v>45661</v>
      </c>
      <c r="DU24" s="1">
        <v>46004</v>
      </c>
      <c r="DV24" s="1">
        <v>46556</v>
      </c>
      <c r="DW24" s="1">
        <v>47373</v>
      </c>
      <c r="DX24" s="1">
        <v>49823</v>
      </c>
    </row>
    <row r="25" spans="1:128">
      <c r="A25" s="1" t="s">
        <v>118</v>
      </c>
      <c r="B25" s="1" t="s">
        <v>13</v>
      </c>
      <c r="C25" s="1">
        <v>93</v>
      </c>
      <c r="D25" s="1" t="s">
        <v>103</v>
      </c>
      <c r="E25" s="1" t="s">
        <v>439</v>
      </c>
      <c r="F25" s="8">
        <v>17</v>
      </c>
      <c r="G25" s="8">
        <v>1700</v>
      </c>
      <c r="I25" s="5">
        <v>35</v>
      </c>
      <c r="J25" s="1" t="s">
        <v>16</v>
      </c>
      <c r="K25" s="6" t="s">
        <v>117</v>
      </c>
      <c r="L25" s="1" t="s">
        <v>106</v>
      </c>
      <c r="M25" s="1">
        <v>59</v>
      </c>
      <c r="N25" s="8">
        <v>1</v>
      </c>
      <c r="AD25" s="1">
        <v>5.6</v>
      </c>
      <c r="AE25" s="1">
        <v>266</v>
      </c>
      <c r="AF25" s="1">
        <v>941</v>
      </c>
      <c r="AG25" s="1">
        <v>1858</v>
      </c>
      <c r="AH25" s="1">
        <v>2603</v>
      </c>
      <c r="AI25" s="1">
        <v>3518</v>
      </c>
      <c r="AJ25" s="1">
        <v>4604</v>
      </c>
      <c r="AK25" s="1">
        <v>5702</v>
      </c>
      <c r="AL25" s="1">
        <v>6971</v>
      </c>
      <c r="AM25" s="1">
        <v>8359</v>
      </c>
      <c r="AN25" s="1">
        <v>9919</v>
      </c>
      <c r="AO25" s="1">
        <v>11117</v>
      </c>
      <c r="AP25" s="1">
        <v>12005</v>
      </c>
      <c r="AQ25" s="1">
        <v>12809</v>
      </c>
      <c r="AR25" s="1">
        <v>13632</v>
      </c>
      <c r="AS25" s="1">
        <v>14231</v>
      </c>
      <c r="AT25" s="1">
        <v>14845</v>
      </c>
      <c r="AU25" s="1">
        <v>15870</v>
      </c>
      <c r="AV25" s="1">
        <v>16862</v>
      </c>
      <c r="AW25" s="1">
        <v>17964</v>
      </c>
      <c r="AX25" s="1">
        <v>19398</v>
      </c>
      <c r="AY25" s="1">
        <v>21132</v>
      </c>
      <c r="AZ25" s="1">
        <v>22738</v>
      </c>
      <c r="BA25" s="1">
        <v>23806</v>
      </c>
      <c r="BB25" s="1">
        <v>24721</v>
      </c>
      <c r="BC25" s="1">
        <v>25637</v>
      </c>
      <c r="BD25" s="1">
        <v>26882</v>
      </c>
      <c r="BE25" s="1">
        <v>27817</v>
      </c>
      <c r="BF25" s="1">
        <v>28617</v>
      </c>
      <c r="BG25" s="1">
        <v>29492</v>
      </c>
      <c r="BH25" s="1">
        <v>30652</v>
      </c>
      <c r="BI25" s="1">
        <v>32170</v>
      </c>
      <c r="BJ25" s="1">
        <v>34028</v>
      </c>
      <c r="BK25" s="1">
        <v>35483</v>
      </c>
      <c r="BL25" s="1">
        <v>37179</v>
      </c>
      <c r="BM25" s="1">
        <v>38527</v>
      </c>
      <c r="BN25" s="1">
        <v>39503</v>
      </c>
      <c r="BO25" s="1">
        <v>40381</v>
      </c>
      <c r="BP25" s="1">
        <v>41211</v>
      </c>
      <c r="BQ25" s="1">
        <v>42044</v>
      </c>
      <c r="BR25" s="1">
        <v>42931</v>
      </c>
      <c r="BS25" s="1">
        <v>43672</v>
      </c>
      <c r="BT25" s="1">
        <v>44432</v>
      </c>
      <c r="BU25" s="1">
        <v>45659</v>
      </c>
      <c r="BV25" s="1">
        <v>47107</v>
      </c>
      <c r="BW25" s="1">
        <v>48544</v>
      </c>
      <c r="BX25" s="1">
        <v>50227</v>
      </c>
      <c r="BY25" s="1">
        <v>51389</v>
      </c>
      <c r="BZ25" s="1">
        <v>52284</v>
      </c>
      <c r="CA25" s="1">
        <v>53258</v>
      </c>
      <c r="CB25" s="1">
        <v>54282</v>
      </c>
      <c r="CC25" s="1">
        <v>55249</v>
      </c>
      <c r="CD25" s="1">
        <v>56154</v>
      </c>
      <c r="CE25" s="1">
        <v>57023</v>
      </c>
      <c r="CF25" s="1">
        <v>58081</v>
      </c>
      <c r="CG25" s="1">
        <v>59235</v>
      </c>
      <c r="CH25" s="1">
        <v>60834</v>
      </c>
      <c r="CI25" s="1">
        <v>62612</v>
      </c>
      <c r="CJ25" s="1">
        <v>64253</v>
      </c>
      <c r="CK25" s="1">
        <v>65504</v>
      </c>
      <c r="CL25" s="1">
        <v>66532</v>
      </c>
      <c r="CM25" s="1">
        <v>67273</v>
      </c>
      <c r="CN25" s="1">
        <v>68889</v>
      </c>
      <c r="CO25" s="1">
        <v>69921</v>
      </c>
      <c r="CP25" s="1">
        <v>70876</v>
      </c>
      <c r="CQ25" s="1">
        <v>71775</v>
      </c>
      <c r="CR25" s="1">
        <v>72891</v>
      </c>
      <c r="CS25" s="1">
        <v>74207</v>
      </c>
      <c r="CT25" s="1">
        <v>75944</v>
      </c>
      <c r="CU25" s="1">
        <v>77864</v>
      </c>
      <c r="CV25" s="1">
        <v>79545</v>
      </c>
      <c r="CW25" s="1">
        <v>81125</v>
      </c>
      <c r="CX25" s="1">
        <v>82354</v>
      </c>
      <c r="CY25" s="1">
        <v>83250</v>
      </c>
      <c r="CZ25" s="1">
        <v>84324</v>
      </c>
      <c r="DA25" s="1">
        <v>85201</v>
      </c>
      <c r="DB25" s="1">
        <v>86053</v>
      </c>
      <c r="DC25" s="1">
        <v>87023</v>
      </c>
      <c r="DD25" s="1">
        <v>88032</v>
      </c>
      <c r="DE25" s="1">
        <v>89353</v>
      </c>
      <c r="DF25" s="1">
        <v>91153</v>
      </c>
      <c r="DG25" s="1">
        <v>93431</v>
      </c>
      <c r="DH25" s="1">
        <v>95789</v>
      </c>
      <c r="DI25" s="1">
        <v>97274</v>
      </c>
      <c r="DJ25" s="1">
        <v>98283</v>
      </c>
      <c r="DK25" s="1">
        <v>99207</v>
      </c>
      <c r="DL25" s="1">
        <v>98</v>
      </c>
      <c r="DM25" s="1">
        <v>896</v>
      </c>
      <c r="DN25" s="1">
        <v>1786</v>
      </c>
      <c r="DO25" s="1">
        <v>2680</v>
      </c>
      <c r="DP25" s="1">
        <v>3702</v>
      </c>
      <c r="DQ25" s="1">
        <v>5295</v>
      </c>
      <c r="DR25" s="1">
        <v>7572</v>
      </c>
      <c r="DS25" s="1">
        <v>9582</v>
      </c>
      <c r="DT25" s="1">
        <v>11937</v>
      </c>
      <c r="DU25" s="1">
        <v>14141</v>
      </c>
      <c r="DV25" s="1">
        <v>15324</v>
      </c>
      <c r="DW25" s="1">
        <v>16236</v>
      </c>
      <c r="DX25" s="1">
        <v>17181</v>
      </c>
    </row>
    <row r="26" spans="1:128">
      <c r="A26" s="1" t="s">
        <v>336</v>
      </c>
      <c r="B26" s="1" t="s">
        <v>13</v>
      </c>
      <c r="C26" s="1">
        <v>112</v>
      </c>
      <c r="D26" s="1" t="s">
        <v>329</v>
      </c>
      <c r="E26" s="1" t="s">
        <v>656</v>
      </c>
      <c r="F26" s="8">
        <v>314</v>
      </c>
      <c r="G26" s="8" t="s">
        <v>97</v>
      </c>
      <c r="I26" s="5">
        <v>500</v>
      </c>
      <c r="J26" s="1" t="s">
        <v>16</v>
      </c>
      <c r="K26" s="1" t="s">
        <v>463</v>
      </c>
      <c r="L26" s="1">
        <v>4281724</v>
      </c>
      <c r="N26" s="1">
        <v>1</v>
      </c>
      <c r="BX26" s="1">
        <v>29.7</v>
      </c>
      <c r="BY26" s="1">
        <v>151</v>
      </c>
      <c r="BZ26" s="1">
        <v>244</v>
      </c>
      <c r="CA26" s="1">
        <v>348</v>
      </c>
      <c r="CB26" s="1">
        <v>479</v>
      </c>
      <c r="CC26" s="1">
        <v>618</v>
      </c>
      <c r="CD26" s="1">
        <v>742</v>
      </c>
      <c r="CE26" s="1">
        <v>1455</v>
      </c>
      <c r="CF26" s="1">
        <v>1599</v>
      </c>
      <c r="CG26" s="1">
        <v>1738</v>
      </c>
      <c r="CH26" s="1">
        <v>1864</v>
      </c>
      <c r="CI26" s="1">
        <v>2013</v>
      </c>
      <c r="CJ26" s="1">
        <v>2148</v>
      </c>
      <c r="CK26" s="1">
        <v>2290</v>
      </c>
      <c r="CL26" s="1">
        <v>2431</v>
      </c>
      <c r="CM26" s="1">
        <v>2557</v>
      </c>
      <c r="CN26" s="1">
        <v>2706</v>
      </c>
      <c r="CO26" s="1">
        <v>2847</v>
      </c>
      <c r="CP26" s="1">
        <v>2987</v>
      </c>
      <c r="CQ26" s="1">
        <v>3129</v>
      </c>
      <c r="CR26" s="1">
        <v>3263</v>
      </c>
      <c r="CS26" s="1">
        <v>3410</v>
      </c>
      <c r="CT26" s="1">
        <v>3526</v>
      </c>
      <c r="CU26" s="1">
        <v>3640</v>
      </c>
      <c r="CV26" s="1">
        <v>3732</v>
      </c>
      <c r="CW26" s="1">
        <v>3881</v>
      </c>
      <c r="CX26" s="1">
        <v>3985</v>
      </c>
      <c r="CY26" s="1">
        <v>4077</v>
      </c>
      <c r="CZ26" s="1">
        <v>4187</v>
      </c>
      <c r="DA26" s="1">
        <v>4286</v>
      </c>
      <c r="DB26" s="1">
        <v>4379</v>
      </c>
      <c r="DC26" s="1">
        <v>4483</v>
      </c>
      <c r="DD26" s="1">
        <v>4581</v>
      </c>
      <c r="DE26" s="1">
        <v>4675</v>
      </c>
      <c r="DF26" s="1">
        <v>4780</v>
      </c>
      <c r="DG26" s="1">
        <v>4882</v>
      </c>
      <c r="DH26" s="1">
        <v>4998</v>
      </c>
      <c r="DI26" s="1">
        <v>5487</v>
      </c>
      <c r="DJ26" s="1">
        <v>5834</v>
      </c>
      <c r="DK26" s="1">
        <v>6411</v>
      </c>
      <c r="DL26" s="1">
        <v>6898</v>
      </c>
      <c r="DM26" s="1">
        <v>7074</v>
      </c>
      <c r="DN26" s="1">
        <v>7261</v>
      </c>
      <c r="DO26" s="1">
        <v>7463</v>
      </c>
      <c r="DP26" s="1">
        <v>7671</v>
      </c>
      <c r="DQ26" s="1">
        <v>7943</v>
      </c>
      <c r="DR26" s="1">
        <v>8124</v>
      </c>
      <c r="DS26" s="1">
        <v>8303</v>
      </c>
      <c r="DT26" s="1">
        <v>8489</v>
      </c>
      <c r="DU26" s="1">
        <v>8662</v>
      </c>
      <c r="DV26" s="1">
        <v>8841</v>
      </c>
      <c r="DW26" s="1">
        <v>9015</v>
      </c>
      <c r="DX26" s="1">
        <v>9192</v>
      </c>
    </row>
    <row r="27" spans="1:128">
      <c r="A27" s="1" t="s">
        <v>172</v>
      </c>
      <c r="B27" s="1" t="s">
        <v>13</v>
      </c>
      <c r="C27" s="1">
        <v>105</v>
      </c>
      <c r="D27" s="1" t="s">
        <v>302</v>
      </c>
      <c r="E27" s="1" t="s">
        <v>304</v>
      </c>
      <c r="F27" s="8">
        <v>14</v>
      </c>
      <c r="G27" s="8">
        <v>1400</v>
      </c>
      <c r="I27" s="5">
        <v>32</v>
      </c>
      <c r="J27" s="1" t="s">
        <v>16</v>
      </c>
      <c r="K27" s="1" t="s">
        <v>306</v>
      </c>
      <c r="L27" s="38" t="s">
        <v>353</v>
      </c>
      <c r="M27" s="1"/>
      <c r="N27" s="8">
        <v>1</v>
      </c>
      <c r="AS27" s="1">
        <v>7848</v>
      </c>
      <c r="AT27" s="1">
        <v>9247</v>
      </c>
      <c r="AU27" s="1">
        <v>12693</v>
      </c>
      <c r="AV27" s="1">
        <v>15405</v>
      </c>
      <c r="AW27" s="1">
        <v>17843</v>
      </c>
      <c r="AX27" s="1">
        <v>18885</v>
      </c>
      <c r="AY27" s="1">
        <v>19450</v>
      </c>
      <c r="AZ27" s="1">
        <v>19965</v>
      </c>
      <c r="BA27" s="1">
        <v>21203</v>
      </c>
      <c r="BB27" s="1">
        <v>23523</v>
      </c>
      <c r="BC27" s="1">
        <v>26359</v>
      </c>
      <c r="BD27" s="1">
        <v>28241</v>
      </c>
      <c r="BE27" s="1">
        <v>29526</v>
      </c>
      <c r="BF27" s="1">
        <v>30546</v>
      </c>
      <c r="BG27" s="1">
        <v>31306</v>
      </c>
      <c r="BH27" s="1">
        <v>32169</v>
      </c>
      <c r="BI27" s="1">
        <v>33119</v>
      </c>
      <c r="BJ27" s="1">
        <v>33484</v>
      </c>
      <c r="BK27" s="1">
        <v>33987</v>
      </c>
      <c r="BL27" s="1">
        <v>34194</v>
      </c>
      <c r="BM27" s="1">
        <v>34241</v>
      </c>
      <c r="BN27" s="1">
        <v>35875</v>
      </c>
      <c r="BO27" s="1">
        <v>38038</v>
      </c>
      <c r="BP27" s="1">
        <v>38756</v>
      </c>
      <c r="BQ27" s="1">
        <v>38756</v>
      </c>
      <c r="BR27" s="1">
        <v>38767</v>
      </c>
      <c r="BS27" s="1">
        <v>38771</v>
      </c>
      <c r="BT27" s="1">
        <v>39383</v>
      </c>
      <c r="BU27" s="1">
        <v>39891</v>
      </c>
      <c r="BV27" s="1">
        <v>40393</v>
      </c>
      <c r="BW27" s="1">
        <v>40687</v>
      </c>
      <c r="BX27" s="1">
        <v>40869</v>
      </c>
      <c r="BY27" s="1">
        <v>41396</v>
      </c>
      <c r="BZ27" s="1">
        <v>42345</v>
      </c>
      <c r="CA27" s="1">
        <v>44964</v>
      </c>
      <c r="CB27" s="1">
        <v>45175</v>
      </c>
      <c r="CC27" s="1">
        <v>45730</v>
      </c>
      <c r="CD27" s="1">
        <v>46364</v>
      </c>
      <c r="CE27" s="1">
        <v>47321</v>
      </c>
      <c r="CF27" s="1">
        <v>49899</v>
      </c>
      <c r="CG27" s="1">
        <v>51011</v>
      </c>
      <c r="CH27" s="1">
        <v>51786</v>
      </c>
      <c r="CI27" s="1">
        <v>52397</v>
      </c>
      <c r="CJ27" s="1">
        <v>52767</v>
      </c>
      <c r="CK27" s="1">
        <v>53517</v>
      </c>
      <c r="CL27" s="1">
        <v>53728</v>
      </c>
      <c r="CM27" s="1">
        <v>56695</v>
      </c>
      <c r="CN27" s="1">
        <v>59514</v>
      </c>
      <c r="CO27" s="1">
        <v>59708</v>
      </c>
      <c r="CP27" s="1">
        <v>59819</v>
      </c>
      <c r="CQ27" s="1">
        <v>59823</v>
      </c>
      <c r="CR27" s="1">
        <v>61225</v>
      </c>
      <c r="CS27" s="1">
        <v>62486</v>
      </c>
      <c r="CT27" s="1">
        <v>63141</v>
      </c>
      <c r="CU27" s="1">
        <v>63678</v>
      </c>
      <c r="CV27" s="1">
        <v>64253</v>
      </c>
      <c r="CW27" s="1">
        <v>65062</v>
      </c>
      <c r="CX27" s="1">
        <v>66930</v>
      </c>
      <c r="CY27" s="1">
        <v>69394</v>
      </c>
      <c r="CZ27" s="1">
        <v>71219</v>
      </c>
      <c r="DA27" s="1">
        <v>71484</v>
      </c>
      <c r="DB27" s="1">
        <v>71988</v>
      </c>
      <c r="DC27" s="1">
        <v>73096</v>
      </c>
      <c r="DD27" s="1">
        <v>75301</v>
      </c>
      <c r="DE27" s="1">
        <v>76218</v>
      </c>
      <c r="DF27" s="1">
        <v>76852</v>
      </c>
      <c r="DG27" s="1">
        <v>77367</v>
      </c>
      <c r="DH27" s="1">
        <v>77767</v>
      </c>
      <c r="DI27" s="1">
        <v>78199</v>
      </c>
      <c r="DJ27" s="1">
        <v>79950</v>
      </c>
      <c r="DK27" s="1">
        <v>82272</v>
      </c>
      <c r="DL27" s="1">
        <v>83939</v>
      </c>
      <c r="DM27" s="1">
        <v>84185</v>
      </c>
      <c r="DN27" s="1">
        <v>84300</v>
      </c>
      <c r="DO27" s="1">
        <v>87423</v>
      </c>
      <c r="DP27" s="1">
        <v>89672</v>
      </c>
      <c r="DQ27" s="1">
        <v>90766</v>
      </c>
      <c r="DR27" s="1">
        <v>91221</v>
      </c>
      <c r="DS27" s="1">
        <v>91574</v>
      </c>
      <c r="DT27" s="1">
        <v>92161</v>
      </c>
      <c r="DU27" s="1">
        <v>92692</v>
      </c>
      <c r="DV27" s="1">
        <v>94400</v>
      </c>
      <c r="DW27" s="1">
        <v>97530</v>
      </c>
      <c r="DX27" s="1">
        <v>100364</v>
      </c>
    </row>
    <row r="28" spans="1:128">
      <c r="A28" s="1" t="s">
        <v>172</v>
      </c>
      <c r="B28" s="1" t="s">
        <v>13</v>
      </c>
      <c r="D28" s="1" t="s">
        <v>552</v>
      </c>
      <c r="E28" s="1" t="s">
        <v>80</v>
      </c>
      <c r="F28" s="1">
        <v>1</v>
      </c>
      <c r="H28" s="8"/>
      <c r="I28" s="5">
        <v>40</v>
      </c>
      <c r="K28" s="13" t="s">
        <v>159</v>
      </c>
      <c r="L28" s="38" t="s">
        <v>293</v>
      </c>
      <c r="M28" s="1"/>
      <c r="N28" s="8">
        <v>1</v>
      </c>
      <c r="AB28" s="1">
        <v>148811</v>
      </c>
      <c r="AC28" s="1">
        <v>149794</v>
      </c>
      <c r="AD28" s="1">
        <v>150248</v>
      </c>
      <c r="AE28" s="1">
        <v>150638</v>
      </c>
      <c r="AF28" s="1">
        <v>150723</v>
      </c>
      <c r="AG28" s="1">
        <v>150850</v>
      </c>
      <c r="AH28" s="1">
        <v>150933</v>
      </c>
      <c r="AI28" s="1">
        <v>151043</v>
      </c>
      <c r="AJ28" s="1">
        <v>151159</v>
      </c>
      <c r="AK28" s="1">
        <v>151262</v>
      </c>
      <c r="AL28" s="1">
        <v>151390</v>
      </c>
      <c r="AM28" s="1">
        <v>151425</v>
      </c>
      <c r="AN28" s="1">
        <v>151458</v>
      </c>
      <c r="AO28" s="1">
        <v>151488</v>
      </c>
      <c r="AP28" s="1">
        <v>151527</v>
      </c>
      <c r="AQ28" s="1">
        <v>151586</v>
      </c>
      <c r="AR28" s="1">
        <v>151631</v>
      </c>
      <c r="AS28" s="1">
        <v>151652</v>
      </c>
      <c r="AT28" s="1">
        <v>151666</v>
      </c>
      <c r="AU28" s="1">
        <v>151707</v>
      </c>
      <c r="AV28" s="1">
        <v>151753</v>
      </c>
      <c r="AW28" s="1">
        <v>151828</v>
      </c>
      <c r="AX28" s="1">
        <v>151847</v>
      </c>
      <c r="AY28" s="1">
        <v>151862</v>
      </c>
      <c r="AZ28" s="1">
        <v>151898</v>
      </c>
      <c r="BA28" s="1">
        <v>151933</v>
      </c>
      <c r="BB28" s="1">
        <v>152740</v>
      </c>
      <c r="BC28" s="1">
        <v>154008</v>
      </c>
      <c r="BD28" s="1">
        <v>155261</v>
      </c>
      <c r="BE28" s="1">
        <v>156432</v>
      </c>
      <c r="BF28" s="1">
        <v>157691</v>
      </c>
      <c r="BG28" s="1">
        <v>158815</v>
      </c>
      <c r="BH28" s="1">
        <v>159425</v>
      </c>
      <c r="BI28" s="1">
        <v>159917</v>
      </c>
      <c r="BJ28" s="1">
        <v>160162</v>
      </c>
      <c r="BK28" s="1">
        <v>160367</v>
      </c>
      <c r="BL28" s="1">
        <v>160671</v>
      </c>
      <c r="BM28" s="1">
        <v>161163</v>
      </c>
      <c r="BN28" s="1">
        <v>161948</v>
      </c>
      <c r="BO28" s="1">
        <v>162985</v>
      </c>
      <c r="BP28" s="1">
        <v>163824</v>
      </c>
      <c r="BQ28" s="1">
        <v>165014</v>
      </c>
      <c r="BR28" s="1">
        <v>166084</v>
      </c>
      <c r="BS28" s="1">
        <v>166691</v>
      </c>
      <c r="BT28" s="1">
        <v>167047</v>
      </c>
      <c r="BU28" s="1">
        <v>167746</v>
      </c>
      <c r="BV28" s="1">
        <v>168138</v>
      </c>
      <c r="BW28" s="1">
        <v>168453</v>
      </c>
      <c r="BX28" s="1">
        <v>168632</v>
      </c>
      <c r="BY28" s="1">
        <v>169209</v>
      </c>
      <c r="BZ28" s="1">
        <v>170126</v>
      </c>
      <c r="CA28" s="1">
        <v>171255</v>
      </c>
      <c r="CB28" s="1">
        <v>172536</v>
      </c>
      <c r="CC28" s="1">
        <v>173893</v>
      </c>
      <c r="CD28" s="1">
        <v>175128</v>
      </c>
      <c r="CE28" s="1">
        <v>176137</v>
      </c>
      <c r="CF28" s="1">
        <v>177005</v>
      </c>
      <c r="CG28" s="1">
        <v>177949</v>
      </c>
      <c r="CH28" s="1">
        <v>178408</v>
      </c>
      <c r="CI28" s="1">
        <v>178601</v>
      </c>
      <c r="CJ28" s="1">
        <v>178824</v>
      </c>
      <c r="CK28" s="1">
        <v>178934</v>
      </c>
      <c r="CL28" s="1">
        <v>179037</v>
      </c>
      <c r="CM28" s="1">
        <v>179087</v>
      </c>
      <c r="CN28" s="1">
        <v>179473</v>
      </c>
      <c r="CO28" s="1">
        <v>179960</v>
      </c>
      <c r="CP28" s="1">
        <v>180726</v>
      </c>
      <c r="CQ28" s="1">
        <v>180884</v>
      </c>
      <c r="CR28" s="1">
        <v>180895</v>
      </c>
      <c r="CS28" s="1">
        <v>180904</v>
      </c>
      <c r="CT28" s="1">
        <v>180917</v>
      </c>
      <c r="CU28" s="1">
        <v>180945</v>
      </c>
      <c r="CV28" s="1">
        <v>180955</v>
      </c>
      <c r="CW28" s="1">
        <v>180973</v>
      </c>
      <c r="CX28" s="1">
        <v>180994</v>
      </c>
      <c r="CY28" s="1">
        <v>181006</v>
      </c>
      <c r="CZ28" s="1">
        <v>181092</v>
      </c>
      <c r="DA28" s="1">
        <v>181734</v>
      </c>
      <c r="DB28" s="1">
        <v>181819</v>
      </c>
      <c r="DC28" s="1">
        <v>181861</v>
      </c>
      <c r="DD28" s="1">
        <v>181883</v>
      </c>
      <c r="DE28" s="1">
        <v>181903</v>
      </c>
      <c r="DF28" s="1">
        <v>181932</v>
      </c>
      <c r="DG28" s="1">
        <v>181959</v>
      </c>
      <c r="DH28" s="1">
        <v>181981</v>
      </c>
      <c r="DI28" s="1">
        <v>181998</v>
      </c>
      <c r="DJ28" s="1">
        <v>182013</v>
      </c>
      <c r="DK28" s="1">
        <v>182027</v>
      </c>
      <c r="DL28" s="1">
        <v>182039</v>
      </c>
      <c r="DM28" s="1">
        <v>182095</v>
      </c>
      <c r="DN28" s="1">
        <v>182109</v>
      </c>
      <c r="DO28" s="1">
        <v>182125</v>
      </c>
      <c r="DP28" s="1">
        <v>182147</v>
      </c>
      <c r="DQ28" s="1">
        <v>182170</v>
      </c>
      <c r="DR28" s="1">
        <v>182180</v>
      </c>
      <c r="DS28" s="1">
        <v>182198</v>
      </c>
      <c r="DT28" s="1">
        <v>182213</v>
      </c>
      <c r="DU28" s="1">
        <v>182225</v>
      </c>
      <c r="DV28" s="1">
        <v>182241</v>
      </c>
      <c r="DW28" s="1">
        <v>182253</v>
      </c>
      <c r="DX28" s="1">
        <v>182858</v>
      </c>
    </row>
    <row r="29" spans="1:128">
      <c r="A29" s="1" t="s">
        <v>173</v>
      </c>
      <c r="B29" s="1" t="s">
        <v>13</v>
      </c>
      <c r="D29" s="1" t="s">
        <v>160</v>
      </c>
      <c r="F29" s="1">
        <v>1</v>
      </c>
      <c r="H29" s="8"/>
      <c r="I29" s="5">
        <v>40</v>
      </c>
      <c r="K29" s="13" t="s">
        <v>160</v>
      </c>
      <c r="L29" s="38" t="s">
        <v>294</v>
      </c>
      <c r="M29" s="1"/>
      <c r="N29" s="8">
        <v>1</v>
      </c>
      <c r="AB29" s="1">
        <v>86762</v>
      </c>
      <c r="AC29" s="1">
        <v>86919</v>
      </c>
      <c r="AD29" s="1">
        <v>87775</v>
      </c>
      <c r="AE29" s="1">
        <v>88867</v>
      </c>
      <c r="AF29" s="1">
        <v>89622</v>
      </c>
      <c r="AG29" s="1">
        <v>91480</v>
      </c>
      <c r="AH29" s="1">
        <v>92615</v>
      </c>
      <c r="AI29" s="1">
        <v>93661</v>
      </c>
      <c r="AJ29" s="1">
        <v>94197</v>
      </c>
      <c r="AK29" s="1">
        <v>94825</v>
      </c>
      <c r="AL29" s="1">
        <v>95742</v>
      </c>
      <c r="AM29" s="1">
        <v>96272</v>
      </c>
      <c r="AN29" s="1">
        <v>96654</v>
      </c>
      <c r="AO29" s="1">
        <v>97360</v>
      </c>
      <c r="AP29" s="1">
        <v>98329</v>
      </c>
      <c r="AQ29" s="1">
        <v>98876</v>
      </c>
      <c r="AR29" s="1">
        <v>99206</v>
      </c>
      <c r="AS29" s="1">
        <v>99512</v>
      </c>
      <c r="AT29" s="1">
        <v>99809</v>
      </c>
      <c r="AU29" s="1">
        <v>100162</v>
      </c>
      <c r="AV29" s="1">
        <v>100494</v>
      </c>
      <c r="AW29" s="1">
        <v>101037</v>
      </c>
      <c r="AX29" s="1">
        <v>101444</v>
      </c>
      <c r="AY29" s="1">
        <v>101764</v>
      </c>
      <c r="AZ29" s="1">
        <v>102114</v>
      </c>
      <c r="BA29" s="1">
        <v>102515</v>
      </c>
      <c r="BB29" s="1">
        <v>102866</v>
      </c>
      <c r="BC29" s="1">
        <v>103323</v>
      </c>
      <c r="BD29" s="1">
        <v>103938</v>
      </c>
      <c r="BE29" s="1">
        <v>104606</v>
      </c>
      <c r="BF29" s="1">
        <v>105035</v>
      </c>
      <c r="BG29" s="1">
        <v>105406</v>
      </c>
      <c r="BH29" s="1">
        <v>105710</v>
      </c>
      <c r="BI29" s="1">
        <v>106006</v>
      </c>
      <c r="BJ29" s="1">
        <v>106296</v>
      </c>
      <c r="BK29" s="1">
        <v>106587</v>
      </c>
      <c r="BL29" s="1">
        <v>106943</v>
      </c>
      <c r="BM29" s="1">
        <v>107321</v>
      </c>
      <c r="BN29" s="1">
        <v>107809</v>
      </c>
      <c r="BO29" s="1">
        <v>108628</v>
      </c>
      <c r="BP29" s="1">
        <v>109822</v>
      </c>
      <c r="BQ29" s="1">
        <v>111039</v>
      </c>
      <c r="BR29" s="1">
        <v>112891</v>
      </c>
      <c r="BS29" s="1">
        <v>114032</v>
      </c>
      <c r="BT29" s="1">
        <v>115035</v>
      </c>
      <c r="BU29" s="1">
        <v>115490</v>
      </c>
      <c r="BV29" s="1">
        <v>115890</v>
      </c>
      <c r="BW29" s="1">
        <v>116453</v>
      </c>
      <c r="BX29" s="1">
        <v>116904</v>
      </c>
      <c r="BY29" s="1">
        <v>117355</v>
      </c>
      <c r="BZ29" s="1">
        <v>118103</v>
      </c>
      <c r="CA29" s="1">
        <v>118967</v>
      </c>
      <c r="CB29" s="1">
        <v>120347</v>
      </c>
      <c r="CC29" s="1">
        <v>121871</v>
      </c>
      <c r="CD29" s="1">
        <v>123457</v>
      </c>
      <c r="CE29" s="1">
        <v>125113</v>
      </c>
      <c r="CF29" s="1">
        <v>126230</v>
      </c>
      <c r="CG29" s="1">
        <v>126668</v>
      </c>
      <c r="CH29" s="1">
        <v>127039</v>
      </c>
      <c r="CI29" s="1">
        <v>127514</v>
      </c>
      <c r="CJ29" s="1">
        <v>127971</v>
      </c>
      <c r="CK29" s="1">
        <v>129041</v>
      </c>
      <c r="CL29" s="1">
        <v>130717</v>
      </c>
      <c r="CM29" s="1">
        <v>132405</v>
      </c>
      <c r="CN29" s="1">
        <v>135290</v>
      </c>
      <c r="CO29" s="1">
        <v>138127</v>
      </c>
      <c r="CP29" s="1">
        <v>140596</v>
      </c>
      <c r="CQ29" s="1">
        <v>142793</v>
      </c>
      <c r="CR29" s="1">
        <v>144103</v>
      </c>
      <c r="CS29" s="1">
        <v>145205</v>
      </c>
      <c r="CT29" s="1">
        <v>145925</v>
      </c>
      <c r="CU29" s="1">
        <v>146433</v>
      </c>
      <c r="CV29" s="1">
        <v>146993</v>
      </c>
      <c r="CW29" s="1">
        <v>147856</v>
      </c>
      <c r="CX29" s="1">
        <v>149277</v>
      </c>
      <c r="CY29" s="1">
        <v>150993</v>
      </c>
      <c r="CZ29" s="1">
        <v>153741</v>
      </c>
      <c r="DA29" s="1">
        <v>156427</v>
      </c>
      <c r="DB29" s="1">
        <v>159155</v>
      </c>
      <c r="DC29" s="1">
        <v>161650</v>
      </c>
      <c r="DD29" s="1">
        <v>163291</v>
      </c>
      <c r="DE29" s="1">
        <v>164297</v>
      </c>
      <c r="DF29" s="1">
        <v>165236</v>
      </c>
      <c r="DG29" s="1">
        <v>165731</v>
      </c>
      <c r="DH29" s="1">
        <v>166288</v>
      </c>
      <c r="DI29" s="1">
        <v>167309</v>
      </c>
      <c r="DJ29" s="1">
        <v>169151</v>
      </c>
      <c r="DK29" s="1">
        <v>171594</v>
      </c>
      <c r="DL29" s="1">
        <v>174113</v>
      </c>
      <c r="DM29" s="1">
        <v>176988</v>
      </c>
      <c r="DN29" s="1">
        <v>179851</v>
      </c>
      <c r="DO29" s="1">
        <v>182511</v>
      </c>
      <c r="DP29" s="1">
        <v>184212</v>
      </c>
      <c r="DQ29" s="1">
        <v>185228</v>
      </c>
      <c r="DR29" s="1">
        <v>185879</v>
      </c>
      <c r="DS29" s="1">
        <v>186231</v>
      </c>
      <c r="DT29" s="1">
        <v>186712</v>
      </c>
      <c r="DU29" s="1">
        <v>187346</v>
      </c>
      <c r="DV29" s="1">
        <v>189455</v>
      </c>
      <c r="DW29" s="1">
        <v>192255</v>
      </c>
      <c r="DX29" s="1">
        <v>195092</v>
      </c>
    </row>
    <row r="30" spans="1:128">
      <c r="A30" s="1" t="s">
        <v>174</v>
      </c>
      <c r="B30" s="1" t="s">
        <v>13</v>
      </c>
      <c r="C30" s="1">
        <v>120</v>
      </c>
      <c r="D30" s="1" t="s">
        <v>161</v>
      </c>
      <c r="E30" s="1" t="s">
        <v>429</v>
      </c>
      <c r="F30" s="1">
        <v>55</v>
      </c>
      <c r="G30" s="8">
        <v>5500</v>
      </c>
      <c r="H30" s="8"/>
      <c r="I30" s="5">
        <v>63</v>
      </c>
      <c r="J30" s="1" t="s">
        <v>16</v>
      </c>
      <c r="L30" s="1" t="s">
        <v>366</v>
      </c>
      <c r="M30" s="1"/>
      <c r="N30" s="8">
        <v>1</v>
      </c>
      <c r="W30" s="1">
        <v>3365</v>
      </c>
      <c r="X30" s="1">
        <v>4082</v>
      </c>
      <c r="Y30" s="1">
        <v>4708</v>
      </c>
      <c r="Z30" s="1">
        <v>4770</v>
      </c>
      <c r="AA30" s="1">
        <v>4870</v>
      </c>
      <c r="AB30" s="1">
        <v>4968</v>
      </c>
      <c r="AC30" s="1">
        <v>5057</v>
      </c>
      <c r="AD30" s="1">
        <v>5156</v>
      </c>
      <c r="AE30" s="1">
        <v>5352</v>
      </c>
      <c r="AF30" s="1">
        <v>5470</v>
      </c>
      <c r="AG30" s="1">
        <v>5536</v>
      </c>
      <c r="AH30" s="1">
        <v>5584</v>
      </c>
      <c r="AI30" s="1">
        <v>5641</v>
      </c>
      <c r="AJ30" s="1">
        <v>5710</v>
      </c>
      <c r="AN30" s="1">
        <v>5721</v>
      </c>
      <c r="AO30" s="1">
        <v>5739</v>
      </c>
      <c r="AP30" s="1">
        <v>5747</v>
      </c>
      <c r="AQ30" s="1">
        <v>5786</v>
      </c>
      <c r="BI30" s="1">
        <v>6018</v>
      </c>
      <c r="BJ30" s="1">
        <v>6085</v>
      </c>
      <c r="BK30" s="1">
        <v>6221</v>
      </c>
      <c r="BL30" s="1">
        <v>6301</v>
      </c>
      <c r="BM30" s="1">
        <v>6364</v>
      </c>
      <c r="BN30" s="1">
        <v>6546</v>
      </c>
      <c r="BO30" s="1">
        <v>6744</v>
      </c>
      <c r="BP30" s="1">
        <v>7161</v>
      </c>
      <c r="BQ30" s="1">
        <v>7241</v>
      </c>
      <c r="BR30" s="1">
        <v>7310</v>
      </c>
      <c r="BS30" s="1">
        <v>7399</v>
      </c>
      <c r="BT30" s="1">
        <v>7499</v>
      </c>
      <c r="BU30" s="1">
        <v>7560</v>
      </c>
      <c r="BV30" s="1">
        <v>7619</v>
      </c>
      <c r="BW30" s="1">
        <v>7688</v>
      </c>
      <c r="BX30" s="1">
        <v>7750</v>
      </c>
      <c r="BY30" s="1">
        <v>7780</v>
      </c>
      <c r="BZ30" s="1">
        <v>7806</v>
      </c>
      <c r="CA30" s="1">
        <v>7833</v>
      </c>
      <c r="CB30" s="1">
        <v>7881</v>
      </c>
      <c r="CC30" s="1">
        <v>7938</v>
      </c>
      <c r="CD30" s="1">
        <v>7990</v>
      </c>
      <c r="CE30" s="1">
        <v>8048</v>
      </c>
      <c r="CF30" s="1">
        <v>8118</v>
      </c>
      <c r="CG30" s="1">
        <v>8194</v>
      </c>
      <c r="CH30" s="1">
        <v>8269</v>
      </c>
      <c r="CI30" s="1">
        <v>8352</v>
      </c>
      <c r="CJ30" s="1">
        <v>8426</v>
      </c>
      <c r="CK30" s="1">
        <v>8507</v>
      </c>
      <c r="CL30" s="1">
        <v>8588</v>
      </c>
      <c r="CM30" s="1">
        <v>8659</v>
      </c>
      <c r="CN30" s="1">
        <v>8762</v>
      </c>
      <c r="CO30" s="1">
        <v>8888</v>
      </c>
      <c r="CP30" s="1">
        <v>8963</v>
      </c>
      <c r="CQ30" s="1">
        <v>9051</v>
      </c>
      <c r="CR30" s="1">
        <v>9124</v>
      </c>
      <c r="CS30" s="1">
        <v>9206</v>
      </c>
      <c r="CT30" s="1">
        <v>9289</v>
      </c>
      <c r="CU30" s="1">
        <v>9346</v>
      </c>
      <c r="CV30" s="1">
        <v>9410</v>
      </c>
      <c r="CW30" s="1">
        <v>9486</v>
      </c>
      <c r="CX30" s="1">
        <v>9570</v>
      </c>
      <c r="CY30" s="1">
        <v>9627</v>
      </c>
      <c r="CZ30" s="1">
        <v>9794</v>
      </c>
      <c r="DA30" s="1">
        <v>9989</v>
      </c>
      <c r="DB30" s="1">
        <v>10093</v>
      </c>
      <c r="DC30" s="1">
        <v>10191</v>
      </c>
      <c r="DD30" s="1">
        <v>10273</v>
      </c>
      <c r="DE30" s="1">
        <v>10346</v>
      </c>
      <c r="DF30" s="1">
        <v>10423</v>
      </c>
      <c r="DG30" s="1">
        <v>10498</v>
      </c>
      <c r="DH30" s="1">
        <v>10578</v>
      </c>
      <c r="DI30" s="1">
        <v>10656</v>
      </c>
      <c r="DJ30" s="1">
        <v>10754</v>
      </c>
      <c r="DK30" s="1">
        <v>10848</v>
      </c>
      <c r="DL30" s="1">
        <v>11033</v>
      </c>
      <c r="DM30" s="1">
        <v>11204</v>
      </c>
      <c r="DN30" s="1">
        <v>11348</v>
      </c>
      <c r="DO30" s="1">
        <v>11468</v>
      </c>
      <c r="DP30" s="1">
        <v>11563</v>
      </c>
      <c r="DQ30" s="1">
        <v>11669</v>
      </c>
      <c r="DR30" s="1">
        <v>11789</v>
      </c>
      <c r="DS30" s="1">
        <v>11892</v>
      </c>
      <c r="DT30" s="1">
        <v>12132</v>
      </c>
      <c r="DU30" s="1">
        <v>12261</v>
      </c>
      <c r="DV30" s="1">
        <v>12474</v>
      </c>
      <c r="DW30" s="1">
        <v>12696</v>
      </c>
      <c r="DX30" s="1">
        <v>12846</v>
      </c>
    </row>
    <row r="31" spans="1:128">
      <c r="A31" s="1" t="s">
        <v>532</v>
      </c>
      <c r="B31" s="1" t="s">
        <v>13</v>
      </c>
      <c r="C31" s="1">
        <v>142</v>
      </c>
      <c r="D31" s="1" t="s">
        <v>534</v>
      </c>
      <c r="E31" s="1" t="s">
        <v>447</v>
      </c>
      <c r="F31" s="1">
        <v>1</v>
      </c>
      <c r="G31" s="8">
        <v>100</v>
      </c>
      <c r="H31" s="8"/>
      <c r="I31" s="5">
        <v>25</v>
      </c>
      <c r="J31" s="1" t="s">
        <v>16</v>
      </c>
      <c r="K31" s="13" t="s">
        <v>535</v>
      </c>
      <c r="L31" s="38">
        <v>22056079</v>
      </c>
      <c r="M31" s="1"/>
      <c r="N31" s="8">
        <v>1</v>
      </c>
      <c r="CI31" s="1">
        <v>43.1</v>
      </c>
      <c r="CJ31" s="1">
        <v>56.9</v>
      </c>
      <c r="CK31" s="1">
        <v>77.599999999999994</v>
      </c>
      <c r="CL31" s="1">
        <v>124.4</v>
      </c>
      <c r="CM31" s="1">
        <v>168</v>
      </c>
      <c r="CN31" s="1">
        <v>226</v>
      </c>
      <c r="CO31" s="1">
        <v>283</v>
      </c>
      <c r="CP31" s="1">
        <v>334</v>
      </c>
      <c r="CQ31" s="1">
        <v>389</v>
      </c>
      <c r="CR31" s="1">
        <v>444</v>
      </c>
      <c r="CS31" s="1">
        <v>497</v>
      </c>
      <c r="CT31" s="1">
        <v>558</v>
      </c>
      <c r="CU31" s="1">
        <v>619</v>
      </c>
      <c r="CV31" s="1">
        <v>670</v>
      </c>
      <c r="CW31" s="1">
        <v>727</v>
      </c>
      <c r="CX31" s="1">
        <v>783</v>
      </c>
      <c r="CY31" s="1">
        <v>834</v>
      </c>
      <c r="CZ31" s="1">
        <v>893</v>
      </c>
      <c r="DA31" s="1">
        <v>947</v>
      </c>
      <c r="DB31" s="1">
        <v>998</v>
      </c>
      <c r="DC31" s="1">
        <v>1056</v>
      </c>
      <c r="DD31" s="1">
        <v>1110</v>
      </c>
      <c r="DE31" s="1">
        <v>1162</v>
      </c>
      <c r="DF31" s="1">
        <v>1219</v>
      </c>
      <c r="DG31" s="1">
        <v>1274</v>
      </c>
      <c r="DH31" s="1">
        <v>1328</v>
      </c>
      <c r="DI31" s="1">
        <v>1381</v>
      </c>
      <c r="DJ31" s="1">
        <v>1485</v>
      </c>
      <c r="DK31" s="1">
        <v>1491</v>
      </c>
      <c r="DL31" s="1">
        <v>1548</v>
      </c>
      <c r="DM31" s="1">
        <v>1601</v>
      </c>
      <c r="DN31" s="1">
        <v>1663</v>
      </c>
      <c r="DO31" s="1">
        <v>1719</v>
      </c>
      <c r="DP31" s="1">
        <v>1772</v>
      </c>
      <c r="DQ31" s="1">
        <v>1831</v>
      </c>
      <c r="DR31" s="1">
        <v>1885</v>
      </c>
      <c r="DS31" s="1">
        <v>1938</v>
      </c>
      <c r="DT31" s="1">
        <v>1998</v>
      </c>
      <c r="DU31" s="1">
        <v>2025</v>
      </c>
      <c r="DV31" s="1">
        <v>2109</v>
      </c>
      <c r="DW31" s="1">
        <v>2163</v>
      </c>
      <c r="DX31" s="1">
        <v>2218</v>
      </c>
    </row>
    <row r="32" spans="1:128">
      <c r="A32" s="1" t="s">
        <v>537</v>
      </c>
      <c r="B32" s="1" t="s">
        <v>13</v>
      </c>
      <c r="C32" s="1">
        <v>141</v>
      </c>
      <c r="D32" s="1" t="s">
        <v>538</v>
      </c>
      <c r="E32" s="1" t="s">
        <v>539</v>
      </c>
      <c r="F32" s="1">
        <v>10</v>
      </c>
      <c r="G32" s="8">
        <v>1000</v>
      </c>
      <c r="H32" s="8"/>
      <c r="I32" s="5">
        <v>32</v>
      </c>
      <c r="J32" s="1" t="s">
        <v>16</v>
      </c>
      <c r="K32" s="13" t="s">
        <v>540</v>
      </c>
      <c r="L32" s="38" t="s">
        <v>543</v>
      </c>
      <c r="M32" s="1"/>
      <c r="N32" s="8">
        <v>1</v>
      </c>
      <c r="CI32" s="1">
        <v>210.24</v>
      </c>
      <c r="CJ32" s="1">
        <v>216</v>
      </c>
      <c r="CK32" s="1">
        <v>263</v>
      </c>
      <c r="CL32" s="1">
        <v>348</v>
      </c>
      <c r="CM32" s="1">
        <v>510</v>
      </c>
      <c r="CN32" s="1">
        <v>717</v>
      </c>
      <c r="CO32" s="1">
        <v>976</v>
      </c>
      <c r="CP32" s="1">
        <v>1211</v>
      </c>
      <c r="CQ32" s="1">
        <v>1493</v>
      </c>
      <c r="CR32" s="1">
        <v>1680</v>
      </c>
      <c r="CS32" s="1">
        <v>1826</v>
      </c>
      <c r="CT32" s="1">
        <v>1933</v>
      </c>
      <c r="CU32" s="1">
        <v>2073</v>
      </c>
      <c r="CV32" s="1">
        <v>2209</v>
      </c>
      <c r="CW32" s="1">
        <v>2434</v>
      </c>
      <c r="CX32" s="1">
        <v>2722</v>
      </c>
      <c r="CY32" s="1">
        <v>3039</v>
      </c>
      <c r="CZ32" s="1">
        <v>3412</v>
      </c>
      <c r="DA32" s="1">
        <v>3752</v>
      </c>
      <c r="DB32" s="1">
        <v>4035</v>
      </c>
      <c r="DC32" s="1">
        <v>4263</v>
      </c>
      <c r="DD32" s="1">
        <v>4486</v>
      </c>
      <c r="DE32" s="1">
        <v>4628</v>
      </c>
      <c r="DF32" s="1">
        <v>4763</v>
      </c>
      <c r="DG32" s="1">
        <v>4901</v>
      </c>
      <c r="DH32" s="1">
        <v>5070</v>
      </c>
      <c r="DI32" s="1">
        <v>5262</v>
      </c>
      <c r="DJ32" s="1">
        <v>5560</v>
      </c>
      <c r="DK32" s="1">
        <v>5856</v>
      </c>
      <c r="DL32" s="1">
        <v>6174</v>
      </c>
      <c r="DM32" s="1">
        <v>6507</v>
      </c>
      <c r="DN32" s="1">
        <v>6830</v>
      </c>
      <c r="DO32" s="1">
        <v>7106</v>
      </c>
      <c r="DP32" s="1">
        <v>7344</v>
      </c>
      <c r="DQ32" s="1">
        <v>7514</v>
      </c>
      <c r="DR32" s="1">
        <v>7668</v>
      </c>
      <c r="DS32" s="1">
        <v>7786</v>
      </c>
      <c r="DT32" s="1">
        <v>7924</v>
      </c>
      <c r="DU32" s="1">
        <v>8089</v>
      </c>
      <c r="DV32" s="1">
        <v>8374</v>
      </c>
      <c r="DW32" s="1">
        <v>8679</v>
      </c>
      <c r="DX32" s="1">
        <v>8985</v>
      </c>
    </row>
    <row r="33" spans="1:128">
      <c r="A33" s="1" t="s">
        <v>537</v>
      </c>
      <c r="B33" s="1" t="s">
        <v>13</v>
      </c>
      <c r="C33" s="1">
        <v>140</v>
      </c>
      <c r="D33" s="1" t="s">
        <v>538</v>
      </c>
      <c r="E33" s="1" t="s">
        <v>539</v>
      </c>
      <c r="F33" s="1">
        <v>10</v>
      </c>
      <c r="G33" s="8">
        <v>1000</v>
      </c>
      <c r="H33" s="8"/>
      <c r="I33" s="5">
        <v>32</v>
      </c>
      <c r="J33" s="1" t="s">
        <v>16</v>
      </c>
      <c r="K33" s="13" t="s">
        <v>541</v>
      </c>
      <c r="L33" s="38" t="s">
        <v>544</v>
      </c>
      <c r="M33" s="1"/>
      <c r="N33" s="8">
        <v>1</v>
      </c>
      <c r="CI33" s="1">
        <v>165.54</v>
      </c>
      <c r="CJ33" s="1">
        <v>174</v>
      </c>
      <c r="CK33" s="1">
        <v>398</v>
      </c>
      <c r="CL33" s="1">
        <v>838</v>
      </c>
      <c r="CM33" s="1">
        <v>1329</v>
      </c>
      <c r="CN33" s="1">
        <v>1888</v>
      </c>
      <c r="CO33" s="1">
        <v>2562</v>
      </c>
      <c r="CP33" s="1">
        <v>3178</v>
      </c>
      <c r="CQ33" s="1">
        <v>3752</v>
      </c>
      <c r="CR33" s="1">
        <v>4360</v>
      </c>
      <c r="CS33" s="1">
        <v>4907</v>
      </c>
      <c r="CT33" s="1">
        <v>5453</v>
      </c>
      <c r="CU33" s="1">
        <v>5969</v>
      </c>
      <c r="CV33" s="1">
        <v>6464</v>
      </c>
      <c r="CW33" s="1">
        <v>7126</v>
      </c>
      <c r="CX33" s="1">
        <v>7854</v>
      </c>
      <c r="CY33" s="1">
        <v>8559</v>
      </c>
      <c r="CZ33" s="1">
        <v>9355</v>
      </c>
      <c r="DA33" s="1">
        <v>10112</v>
      </c>
      <c r="DB33" s="1">
        <v>10803</v>
      </c>
      <c r="DC33" s="1">
        <v>11516</v>
      </c>
      <c r="DD33" s="1">
        <v>12190</v>
      </c>
      <c r="DE33" s="1">
        <v>12792</v>
      </c>
      <c r="DF33" s="1">
        <v>13427</v>
      </c>
      <c r="DG33" s="1">
        <v>14011</v>
      </c>
      <c r="DH33" s="1">
        <v>14591</v>
      </c>
      <c r="DI33" s="1">
        <v>15124</v>
      </c>
      <c r="DJ33" s="1">
        <v>15681</v>
      </c>
      <c r="DK33" s="1">
        <v>16267</v>
      </c>
      <c r="DL33" s="1">
        <v>16862</v>
      </c>
      <c r="DM33" s="1">
        <v>17435</v>
      </c>
      <c r="DN33" s="1">
        <v>18060</v>
      </c>
      <c r="DO33" s="1">
        <v>18636</v>
      </c>
      <c r="DP33" s="1">
        <v>19169</v>
      </c>
      <c r="DQ33" s="1">
        <v>19730</v>
      </c>
      <c r="DR33" s="1">
        <v>20214</v>
      </c>
      <c r="DS33" s="1">
        <v>20664</v>
      </c>
      <c r="DT33" s="1">
        <v>21204</v>
      </c>
      <c r="DU33" s="1">
        <v>21721</v>
      </c>
      <c r="DV33" s="1">
        <v>22349</v>
      </c>
      <c r="DW33" s="1">
        <v>22982</v>
      </c>
      <c r="DX33" s="1">
        <v>23597</v>
      </c>
    </row>
    <row r="34" spans="1:128">
      <c r="A34" s="1" t="s">
        <v>512</v>
      </c>
      <c r="B34" s="1" t="s">
        <v>13</v>
      </c>
      <c r="C34" s="1">
        <v>147</v>
      </c>
      <c r="D34" s="1" t="s">
        <v>413</v>
      </c>
      <c r="E34" s="1" t="s">
        <v>659</v>
      </c>
      <c r="F34" s="1">
        <v>15</v>
      </c>
      <c r="G34" s="8">
        <v>1500</v>
      </c>
      <c r="H34" s="8"/>
      <c r="I34" s="5">
        <v>25</v>
      </c>
      <c r="J34" s="1" t="s">
        <v>16</v>
      </c>
      <c r="K34" s="13"/>
      <c r="L34" s="38">
        <v>99004416</v>
      </c>
      <c r="M34" s="1"/>
      <c r="N34" s="8">
        <v>1</v>
      </c>
      <c r="CB34" s="1">
        <v>240</v>
      </c>
      <c r="CC34" s="1">
        <v>242</v>
      </c>
      <c r="CD34" s="1">
        <v>271</v>
      </c>
      <c r="CE34" s="1">
        <v>500</v>
      </c>
      <c r="CF34" s="1">
        <v>602</v>
      </c>
      <c r="CH34" s="1">
        <v>632</v>
      </c>
      <c r="CI34" s="1">
        <v>639</v>
      </c>
      <c r="CJ34" s="1">
        <v>724</v>
      </c>
      <c r="CK34" s="1">
        <v>734</v>
      </c>
      <c r="CL34" s="1">
        <v>838</v>
      </c>
      <c r="CM34" s="1">
        <v>1018</v>
      </c>
      <c r="CN34" s="1">
        <v>1152</v>
      </c>
      <c r="CO34" s="1">
        <v>1478</v>
      </c>
      <c r="CP34" s="1">
        <v>1713</v>
      </c>
      <c r="CQ34" s="1">
        <v>1896</v>
      </c>
      <c r="CR34" s="1">
        <v>2007</v>
      </c>
      <c r="CS34" s="1">
        <v>2161</v>
      </c>
      <c r="CT34" s="1">
        <v>2312</v>
      </c>
      <c r="CU34" s="1">
        <v>2351</v>
      </c>
      <c r="CV34" s="1">
        <v>2438</v>
      </c>
      <c r="CW34" s="1">
        <v>2531</v>
      </c>
      <c r="CX34" s="1">
        <v>2886</v>
      </c>
      <c r="CY34" s="1">
        <v>3170</v>
      </c>
      <c r="CZ34" s="1">
        <v>3420</v>
      </c>
      <c r="DA34" s="1">
        <v>3752</v>
      </c>
      <c r="DB34" s="1">
        <v>4012</v>
      </c>
      <c r="DC34" s="1">
        <v>4294</v>
      </c>
      <c r="DD34" s="1">
        <v>4502</v>
      </c>
      <c r="DE34" s="1">
        <v>4825</v>
      </c>
      <c r="DF34" s="1">
        <v>5121</v>
      </c>
      <c r="DG34" s="1">
        <v>5332</v>
      </c>
      <c r="DH34" s="1">
        <v>5332</v>
      </c>
      <c r="DI34" s="1">
        <v>5340</v>
      </c>
      <c r="DJ34" s="1">
        <v>5340</v>
      </c>
      <c r="DK34" s="1">
        <v>5490</v>
      </c>
      <c r="DL34" s="1">
        <v>5495</v>
      </c>
      <c r="DM34" s="1">
        <v>5983</v>
      </c>
      <c r="DN34" s="1">
        <v>6002</v>
      </c>
      <c r="DO34" s="1">
        <v>6013</v>
      </c>
      <c r="DP34" s="1">
        <v>6015</v>
      </c>
      <c r="DQ34" s="1">
        <v>6018</v>
      </c>
      <c r="DR34" s="1">
        <v>6288</v>
      </c>
      <c r="DS34" s="1">
        <v>6293</v>
      </c>
      <c r="DT34" s="1">
        <v>7041</v>
      </c>
      <c r="DU34" s="1">
        <v>7073</v>
      </c>
      <c r="DV34" s="1">
        <v>7538</v>
      </c>
      <c r="DW34" s="1">
        <v>7921</v>
      </c>
      <c r="DX34" s="1">
        <v>8241</v>
      </c>
    </row>
    <row r="35" spans="1:128">
      <c r="A35" s="1" t="s">
        <v>400</v>
      </c>
      <c r="B35" s="1" t="s">
        <v>13</v>
      </c>
      <c r="C35" s="1">
        <v>125</v>
      </c>
      <c r="D35" s="1" t="s">
        <v>401</v>
      </c>
      <c r="E35" s="1" t="s">
        <v>657</v>
      </c>
      <c r="F35" s="8">
        <v>16</v>
      </c>
      <c r="G35" s="8">
        <v>1600</v>
      </c>
      <c r="I35" s="5">
        <v>63</v>
      </c>
      <c r="J35" s="1" t="s">
        <v>16</v>
      </c>
      <c r="L35" s="1" t="s">
        <v>402</v>
      </c>
      <c r="N35" s="1">
        <v>1</v>
      </c>
      <c r="BL35" s="1">
        <v>12.3</v>
      </c>
      <c r="BM35" s="1">
        <v>21</v>
      </c>
      <c r="BN35" s="1">
        <v>45</v>
      </c>
      <c r="BO35" s="1">
        <v>1127</v>
      </c>
      <c r="BP35" s="1">
        <v>4409</v>
      </c>
      <c r="BQ35" s="1">
        <v>8074</v>
      </c>
      <c r="BR35" s="1">
        <v>10735</v>
      </c>
      <c r="BS35" s="1">
        <v>12101</v>
      </c>
      <c r="BT35" s="1">
        <v>13483</v>
      </c>
      <c r="BU35" s="1">
        <v>13776</v>
      </c>
      <c r="BV35" s="1">
        <v>14009</v>
      </c>
      <c r="BW35" s="1">
        <v>14235</v>
      </c>
      <c r="BX35" s="1">
        <v>14641</v>
      </c>
      <c r="BY35" s="1">
        <v>14873</v>
      </c>
      <c r="BZ35" s="1">
        <v>16098</v>
      </c>
      <c r="CA35" s="1">
        <v>17976</v>
      </c>
      <c r="CB35" s="1">
        <v>19997</v>
      </c>
      <c r="CC35" s="1">
        <v>21838</v>
      </c>
      <c r="CD35" s="1">
        <v>23519</v>
      </c>
      <c r="CE35" s="1">
        <v>25104</v>
      </c>
      <c r="CF35" s="1">
        <v>26340</v>
      </c>
      <c r="CG35" s="1">
        <v>26741</v>
      </c>
      <c r="CH35" s="1">
        <v>27073</v>
      </c>
      <c r="CI35" s="1">
        <v>27269</v>
      </c>
      <c r="CJ35" s="1">
        <v>27454</v>
      </c>
      <c r="CK35" s="1">
        <v>27776</v>
      </c>
      <c r="CL35" s="1">
        <v>28751</v>
      </c>
      <c r="CM35" s="1">
        <v>29962</v>
      </c>
      <c r="CN35" s="1">
        <v>31880</v>
      </c>
      <c r="CO35" s="1">
        <v>33519</v>
      </c>
      <c r="CP35" s="1">
        <v>34917</v>
      </c>
      <c r="CQ35" s="1">
        <v>35820</v>
      </c>
      <c r="CR35" s="1">
        <v>36310</v>
      </c>
      <c r="CS35" s="1">
        <v>36589</v>
      </c>
      <c r="CT35" s="1">
        <v>36830</v>
      </c>
      <c r="CU35" s="1">
        <v>37013</v>
      </c>
      <c r="CV35" s="1">
        <v>37189</v>
      </c>
      <c r="CW35" s="1">
        <v>37502</v>
      </c>
      <c r="CX35" s="1">
        <v>38079</v>
      </c>
      <c r="CY35" s="1">
        <v>39006</v>
      </c>
      <c r="CZ35" s="1">
        <v>40404</v>
      </c>
      <c r="DA35" s="1">
        <v>41773</v>
      </c>
      <c r="DB35" s="1">
        <v>43171</v>
      </c>
      <c r="DC35" s="1">
        <v>44113</v>
      </c>
      <c r="DD35" s="1">
        <v>44630</v>
      </c>
      <c r="DE35" s="1">
        <v>44824</v>
      </c>
      <c r="DF35" s="1">
        <v>45087</v>
      </c>
      <c r="DG35" s="1">
        <v>45247</v>
      </c>
      <c r="DH35" s="1">
        <v>45426</v>
      </c>
      <c r="DI35" s="1">
        <v>45691</v>
      </c>
      <c r="DJ35" s="1">
        <v>46352</v>
      </c>
      <c r="DK35" s="1">
        <v>47454</v>
      </c>
      <c r="DL35" s="1">
        <v>48531</v>
      </c>
      <c r="DM35" s="1">
        <v>49789</v>
      </c>
      <c r="DN35" s="1">
        <v>51005</v>
      </c>
      <c r="DO35" s="1">
        <v>52135</v>
      </c>
      <c r="DP35" s="1">
        <v>52542</v>
      </c>
      <c r="DQ35" s="1">
        <v>52837</v>
      </c>
      <c r="DR35" s="1">
        <v>53036</v>
      </c>
      <c r="DS35" s="1">
        <v>53193</v>
      </c>
      <c r="DT35" s="1">
        <v>53392</v>
      </c>
      <c r="DU35" s="1">
        <v>53584</v>
      </c>
      <c r="DV35" s="1">
        <v>54498</v>
      </c>
      <c r="DW35" s="1">
        <v>55896</v>
      </c>
      <c r="DX35" s="1">
        <v>57821</v>
      </c>
    </row>
    <row r="36" spans="1:128">
      <c r="A36" s="1" t="s">
        <v>400</v>
      </c>
      <c r="B36" s="1" t="s">
        <v>13</v>
      </c>
      <c r="D36" s="1" t="s">
        <v>568</v>
      </c>
      <c r="E36" s="1" t="s">
        <v>539</v>
      </c>
      <c r="F36" s="1">
        <v>16</v>
      </c>
      <c r="G36" s="8">
        <v>1600</v>
      </c>
      <c r="H36" s="8"/>
      <c r="I36" s="5">
        <v>35</v>
      </c>
      <c r="J36" s="1" t="s">
        <v>16</v>
      </c>
      <c r="K36" s="13"/>
      <c r="L36" s="38" t="s">
        <v>569</v>
      </c>
      <c r="M36" s="1"/>
      <c r="N36" s="8">
        <v>1</v>
      </c>
      <c r="CM36" s="1">
        <v>18</v>
      </c>
      <c r="CN36" s="1">
        <v>18</v>
      </c>
      <c r="CO36" s="1">
        <v>19</v>
      </c>
      <c r="CP36" s="1">
        <v>19</v>
      </c>
      <c r="CQ36" s="1">
        <v>19</v>
      </c>
      <c r="CR36" s="1">
        <v>19</v>
      </c>
      <c r="CS36" s="1">
        <v>19</v>
      </c>
      <c r="CT36" s="1">
        <v>24</v>
      </c>
      <c r="CU36" s="1">
        <v>24</v>
      </c>
      <c r="CV36" s="1">
        <v>25</v>
      </c>
      <c r="CW36" s="1">
        <v>25</v>
      </c>
      <c r="CX36" s="1">
        <v>25</v>
      </c>
      <c r="CY36" s="1">
        <v>25</v>
      </c>
      <c r="CZ36" s="1">
        <v>25</v>
      </c>
      <c r="DA36" s="1">
        <v>25</v>
      </c>
      <c r="DB36" s="1">
        <v>25</v>
      </c>
      <c r="DC36" s="1">
        <v>25</v>
      </c>
      <c r="DD36" s="1">
        <v>25</v>
      </c>
      <c r="DE36" s="1">
        <v>25</v>
      </c>
      <c r="DF36" s="1">
        <v>25</v>
      </c>
      <c r="DG36" s="1">
        <v>25</v>
      </c>
      <c r="DH36" s="1">
        <v>25</v>
      </c>
      <c r="DI36" s="1">
        <v>25</v>
      </c>
      <c r="DJ36" s="1">
        <v>26.1</v>
      </c>
      <c r="DK36" s="1">
        <v>26.1</v>
      </c>
      <c r="DL36" s="1">
        <v>27</v>
      </c>
      <c r="DM36" s="1">
        <v>28</v>
      </c>
      <c r="DN36" s="1">
        <v>28.5</v>
      </c>
      <c r="DO36" s="1">
        <v>28.5</v>
      </c>
      <c r="DP36" s="1">
        <v>28.5</v>
      </c>
      <c r="DQ36" s="1">
        <v>28.5</v>
      </c>
      <c r="DR36" s="1">
        <v>28.5</v>
      </c>
      <c r="DS36" s="1">
        <v>29</v>
      </c>
      <c r="DT36" s="1">
        <v>30</v>
      </c>
      <c r="DU36" s="1">
        <v>133</v>
      </c>
      <c r="DV36" s="1">
        <v>135</v>
      </c>
      <c r="DW36" s="1">
        <v>137</v>
      </c>
      <c r="DX36" s="1">
        <v>139</v>
      </c>
    </row>
    <row r="37" spans="1:128">
      <c r="A37" s="1" t="s">
        <v>475</v>
      </c>
      <c r="B37" s="1" t="s">
        <v>13</v>
      </c>
      <c r="C37" s="1">
        <v>134</v>
      </c>
      <c r="D37" s="1" t="s">
        <v>470</v>
      </c>
      <c r="E37" s="1" t="s">
        <v>476</v>
      </c>
      <c r="F37" s="1">
        <v>17</v>
      </c>
      <c r="G37" s="8">
        <v>1700</v>
      </c>
      <c r="H37" s="8"/>
      <c r="I37" s="5">
        <v>25</v>
      </c>
      <c r="J37" s="1" t="s">
        <v>16</v>
      </c>
      <c r="K37" s="13" t="s">
        <v>471</v>
      </c>
      <c r="L37" s="1" t="s">
        <v>472</v>
      </c>
      <c r="M37" s="1"/>
      <c r="N37" s="8">
        <v>1</v>
      </c>
      <c r="BV37" s="1">
        <v>1721</v>
      </c>
      <c r="BY37" s="1">
        <v>32.799999999999997</v>
      </c>
      <c r="BZ37" s="1">
        <v>114</v>
      </c>
      <c r="CA37" s="1">
        <v>306</v>
      </c>
      <c r="CB37" s="1">
        <v>455</v>
      </c>
      <c r="CC37" s="1">
        <v>608</v>
      </c>
      <c r="CD37" s="1">
        <v>812</v>
      </c>
      <c r="CE37" s="1">
        <v>1071</v>
      </c>
      <c r="CF37" s="1">
        <v>1310</v>
      </c>
      <c r="CG37" s="1">
        <v>1470</v>
      </c>
      <c r="CH37" s="1">
        <v>1649</v>
      </c>
      <c r="CI37" s="1">
        <v>1869</v>
      </c>
      <c r="CJ37" s="1">
        <v>2078</v>
      </c>
      <c r="CK37" s="1">
        <v>2290</v>
      </c>
      <c r="CL37" s="1">
        <v>2594</v>
      </c>
      <c r="CM37" s="1">
        <v>2881</v>
      </c>
      <c r="CN37" s="1">
        <v>3132</v>
      </c>
      <c r="CO37" s="1">
        <v>3352</v>
      </c>
      <c r="CP37" s="1">
        <v>3612</v>
      </c>
      <c r="CQ37" s="1">
        <v>3832</v>
      </c>
      <c r="CR37" s="1">
        <v>4073</v>
      </c>
      <c r="CS37" s="1">
        <v>4258</v>
      </c>
      <c r="CT37" s="1">
        <v>4462</v>
      </c>
      <c r="CU37" s="1">
        <v>4634</v>
      </c>
      <c r="CV37" s="1">
        <v>4855</v>
      </c>
      <c r="CW37" s="1">
        <v>5092</v>
      </c>
      <c r="CX37" s="1">
        <v>5363</v>
      </c>
      <c r="CY37" s="1">
        <v>5680</v>
      </c>
      <c r="CZ37" s="1">
        <v>5939</v>
      </c>
      <c r="DA37" s="1">
        <v>6217</v>
      </c>
      <c r="DB37" s="1">
        <v>6466</v>
      </c>
      <c r="DC37" s="1">
        <v>6781</v>
      </c>
      <c r="DD37" s="1">
        <v>7014</v>
      </c>
      <c r="DE37" s="1">
        <v>7207</v>
      </c>
      <c r="DF37" s="1">
        <v>7466</v>
      </c>
      <c r="DG37" s="1">
        <v>7658</v>
      </c>
      <c r="DH37" s="1">
        <v>7859</v>
      </c>
      <c r="DI37" s="1">
        <v>8064</v>
      </c>
      <c r="DJ37" s="1">
        <v>8364</v>
      </c>
      <c r="DK37" s="1">
        <v>8789</v>
      </c>
      <c r="DL37" s="1">
        <v>9159</v>
      </c>
      <c r="DM37" s="1">
        <v>9474</v>
      </c>
      <c r="DN37" s="1">
        <v>9828</v>
      </c>
      <c r="DO37" s="1">
        <v>10210</v>
      </c>
      <c r="DP37" s="1">
        <v>10461</v>
      </c>
      <c r="DQ37" s="1">
        <v>10695</v>
      </c>
      <c r="DR37" s="1">
        <v>10906</v>
      </c>
      <c r="DS37" s="1">
        <v>11063</v>
      </c>
      <c r="DT37" s="1">
        <v>11348</v>
      </c>
      <c r="DU37" s="1">
        <v>11564</v>
      </c>
      <c r="DV37" s="1">
        <v>11862</v>
      </c>
      <c r="DW37" s="1">
        <v>12262</v>
      </c>
      <c r="DX37" s="1">
        <v>12522</v>
      </c>
    </row>
    <row r="38" spans="1:128">
      <c r="A38" s="1" t="s">
        <v>403</v>
      </c>
      <c r="B38" s="1" t="s">
        <v>13</v>
      </c>
      <c r="C38" s="1">
        <v>124</v>
      </c>
      <c r="D38" s="1" t="s">
        <v>397</v>
      </c>
      <c r="E38" s="1" t="s">
        <v>425</v>
      </c>
      <c r="F38" s="8">
        <v>40</v>
      </c>
      <c r="G38" s="8">
        <v>4000</v>
      </c>
      <c r="I38" s="5">
        <v>125</v>
      </c>
      <c r="J38" s="1" t="s">
        <v>16</v>
      </c>
      <c r="K38" s="1" t="s">
        <v>327</v>
      </c>
      <c r="L38" s="38" t="s">
        <v>394</v>
      </c>
      <c r="N38" s="1">
        <v>20</v>
      </c>
      <c r="BK38" s="1">
        <v>12.2</v>
      </c>
      <c r="BL38" s="1">
        <v>12.2</v>
      </c>
      <c r="BM38" s="1">
        <v>25</v>
      </c>
      <c r="BN38" s="1">
        <v>56.7</v>
      </c>
      <c r="BO38" s="1">
        <v>365.23</v>
      </c>
      <c r="BP38" s="1">
        <v>711</v>
      </c>
      <c r="BQ38" s="1">
        <v>1079.83</v>
      </c>
      <c r="BR38" s="1">
        <v>1385.32</v>
      </c>
      <c r="BS38" s="1">
        <v>1742.2</v>
      </c>
      <c r="BT38" s="1">
        <v>2165.1</v>
      </c>
      <c r="BU38" s="1">
        <v>2640.5</v>
      </c>
      <c r="BV38" s="1">
        <v>3115.9</v>
      </c>
      <c r="BW38" s="1">
        <v>3576.1</v>
      </c>
      <c r="BX38" s="1">
        <v>4100.6499999999996</v>
      </c>
      <c r="BY38" s="1">
        <v>4559.34</v>
      </c>
      <c r="BZ38" s="1">
        <v>5032.8500000000004</v>
      </c>
      <c r="CA38" s="1">
        <v>5621.63</v>
      </c>
      <c r="CB38" s="1">
        <v>6079.55</v>
      </c>
      <c r="CC38" s="1">
        <v>6650.4</v>
      </c>
      <c r="CD38" s="1">
        <v>7197.47</v>
      </c>
      <c r="CE38" s="1">
        <v>7731.74</v>
      </c>
      <c r="CF38" s="1">
        <v>8304</v>
      </c>
      <c r="CG38" s="1">
        <v>8911.7000000000007</v>
      </c>
      <c r="CH38" s="1">
        <v>9411.5499999999993</v>
      </c>
      <c r="CI38" s="1">
        <v>9865.7999999999993</v>
      </c>
      <c r="CJ38" s="1">
        <v>10315.4</v>
      </c>
      <c r="CK38" s="1">
        <v>10854.16</v>
      </c>
      <c r="CL38" s="1">
        <v>11450.25</v>
      </c>
      <c r="CM38" s="1">
        <v>12033</v>
      </c>
      <c r="CN38" s="1">
        <v>12534.88</v>
      </c>
      <c r="CO38" s="1">
        <v>13153.76</v>
      </c>
      <c r="CP38" s="1">
        <v>13717.15</v>
      </c>
      <c r="CQ38" s="1">
        <v>14322.05</v>
      </c>
      <c r="CR38" s="1">
        <v>14947.8</v>
      </c>
      <c r="CS38" s="1">
        <v>15537.34</v>
      </c>
      <c r="CT38" s="1">
        <v>16131.15</v>
      </c>
      <c r="CU38" s="1">
        <v>16692.36</v>
      </c>
      <c r="CV38" s="1">
        <v>17249.419999999998</v>
      </c>
      <c r="CW38" s="1">
        <v>17831.95</v>
      </c>
      <c r="CX38" s="1">
        <v>18420.3</v>
      </c>
      <c r="CY38" s="1">
        <v>19002.099999999999</v>
      </c>
      <c r="CZ38" s="1">
        <v>19630.759999999998</v>
      </c>
      <c r="DA38" s="1">
        <v>20289.45</v>
      </c>
      <c r="DB38" s="1">
        <v>20927.849999999999</v>
      </c>
      <c r="DC38" s="1">
        <v>21563.5</v>
      </c>
      <c r="DD38" s="1">
        <v>22156.65</v>
      </c>
      <c r="DE38" s="1">
        <v>22718.67</v>
      </c>
      <c r="DF38" s="1">
        <v>23388.25</v>
      </c>
      <c r="DG38" s="1">
        <v>23995.35</v>
      </c>
      <c r="DH38" s="1">
        <v>24675.3</v>
      </c>
      <c r="DI38" s="1">
        <v>25361</v>
      </c>
      <c r="DJ38" s="1">
        <v>26093.72</v>
      </c>
      <c r="DK38" s="1">
        <v>26784.6</v>
      </c>
      <c r="DL38" s="1">
        <v>27225.96</v>
      </c>
      <c r="DM38" s="1">
        <v>27734.85</v>
      </c>
      <c r="DN38" s="1">
        <v>28297.9</v>
      </c>
      <c r="DO38" s="1">
        <v>28885</v>
      </c>
      <c r="DP38" s="1">
        <v>29493.200000000001</v>
      </c>
      <c r="DQ38" s="1">
        <v>30106.17</v>
      </c>
      <c r="DR38" s="1">
        <v>30679</v>
      </c>
      <c r="DS38" s="1">
        <v>31238.52</v>
      </c>
      <c r="DT38" s="1">
        <v>31896.55</v>
      </c>
      <c r="DU38" s="1">
        <v>32505.98</v>
      </c>
      <c r="DV38" s="1">
        <v>33069.75</v>
      </c>
      <c r="DW38" s="1">
        <v>33721.4</v>
      </c>
      <c r="DX38" s="1">
        <v>34240.25</v>
      </c>
    </row>
    <row r="39" spans="1:128">
      <c r="A39" s="1" t="s">
        <v>403</v>
      </c>
      <c r="B39" s="1" t="s">
        <v>13</v>
      </c>
      <c r="C39" s="1">
        <v>145</v>
      </c>
      <c r="D39" s="1" t="s">
        <v>397</v>
      </c>
      <c r="E39" s="1" t="s">
        <v>539</v>
      </c>
      <c r="F39" s="1" t="s">
        <v>561</v>
      </c>
      <c r="G39" s="8">
        <v>4000</v>
      </c>
      <c r="H39" s="8"/>
      <c r="I39" s="5">
        <v>63</v>
      </c>
      <c r="J39" s="1" t="s">
        <v>16</v>
      </c>
      <c r="K39" s="13"/>
      <c r="L39" s="38" t="s">
        <v>562</v>
      </c>
      <c r="M39" s="1"/>
      <c r="N39" s="8">
        <v>1</v>
      </c>
      <c r="CL39" s="1">
        <v>16</v>
      </c>
      <c r="CM39" s="1">
        <v>2841</v>
      </c>
      <c r="CN39" s="1">
        <v>12534.88</v>
      </c>
      <c r="CO39" s="1">
        <v>12534.88</v>
      </c>
      <c r="CP39" s="1">
        <v>12534.88</v>
      </c>
      <c r="CQ39" s="1">
        <v>15347</v>
      </c>
      <c r="CR39" s="1">
        <v>17309</v>
      </c>
      <c r="CS39" s="1">
        <v>18624</v>
      </c>
      <c r="CT39" s="1">
        <v>18907</v>
      </c>
      <c r="CU39" s="1">
        <v>19074</v>
      </c>
      <c r="CV39" s="1">
        <v>19298</v>
      </c>
      <c r="CW39" s="1">
        <v>19698</v>
      </c>
      <c r="CX39" s="1">
        <v>20287</v>
      </c>
      <c r="CY39" s="1">
        <v>20987</v>
      </c>
      <c r="CZ39" s="1">
        <v>22078</v>
      </c>
      <c r="DA39" s="1">
        <v>23202</v>
      </c>
      <c r="DB39" s="1">
        <v>23924</v>
      </c>
      <c r="DC39" s="1">
        <v>23990</v>
      </c>
      <c r="DD39" s="1">
        <v>24023</v>
      </c>
      <c r="DE39" s="1">
        <v>24030</v>
      </c>
      <c r="DF39" s="1">
        <v>24038</v>
      </c>
      <c r="DG39" s="1">
        <v>24045</v>
      </c>
      <c r="DH39" s="1">
        <v>24216</v>
      </c>
      <c r="DI39" s="1">
        <v>24240</v>
      </c>
      <c r="DJ39" s="1">
        <v>24327</v>
      </c>
      <c r="DK39" s="1">
        <v>24327</v>
      </c>
      <c r="DL39" s="1">
        <v>24327</v>
      </c>
      <c r="DM39" s="1">
        <v>24439</v>
      </c>
      <c r="DN39" s="1">
        <v>24440</v>
      </c>
      <c r="DO39" s="1">
        <v>24448</v>
      </c>
      <c r="DP39" s="1">
        <v>24451</v>
      </c>
      <c r="DQ39" s="1">
        <v>24457</v>
      </c>
      <c r="DR39" s="1">
        <v>24463</v>
      </c>
      <c r="DS39" s="1">
        <v>24538</v>
      </c>
      <c r="DT39" s="1">
        <v>24556</v>
      </c>
      <c r="DU39" s="1">
        <v>24563</v>
      </c>
      <c r="DV39" s="1">
        <v>24565</v>
      </c>
      <c r="DW39" s="1">
        <v>24569</v>
      </c>
      <c r="DX39" s="1">
        <v>24572</v>
      </c>
    </row>
    <row r="40" spans="1:128">
      <c r="A40" s="1" t="s">
        <v>473</v>
      </c>
      <c r="B40" s="1" t="s">
        <v>13</v>
      </c>
      <c r="C40" s="1">
        <v>133</v>
      </c>
      <c r="D40" s="1" t="s">
        <v>450</v>
      </c>
      <c r="E40" s="1" t="s">
        <v>457</v>
      </c>
      <c r="F40" s="1">
        <v>15</v>
      </c>
      <c r="G40" s="8">
        <v>1500</v>
      </c>
      <c r="H40" s="8"/>
      <c r="I40" s="5">
        <v>32</v>
      </c>
      <c r="J40" s="1" t="s">
        <v>16</v>
      </c>
      <c r="K40" s="13"/>
      <c r="L40" s="1" t="s">
        <v>355</v>
      </c>
      <c r="M40" s="1"/>
      <c r="N40" s="8">
        <v>1</v>
      </c>
      <c r="BV40" s="1">
        <v>22548</v>
      </c>
      <c r="BW40" s="1">
        <v>22719</v>
      </c>
      <c r="BX40" s="1">
        <v>22878</v>
      </c>
      <c r="BY40" s="1">
        <v>23028</v>
      </c>
      <c r="BZ40" s="1">
        <v>24198</v>
      </c>
      <c r="CA40" s="1">
        <v>25410</v>
      </c>
      <c r="CB40" s="1">
        <v>26384</v>
      </c>
      <c r="CC40" s="1">
        <v>30440</v>
      </c>
      <c r="CD40" s="1">
        <v>33744</v>
      </c>
      <c r="CE40" s="1">
        <v>36411</v>
      </c>
      <c r="CF40" s="1">
        <v>37828</v>
      </c>
      <c r="CG40" s="1">
        <v>38319</v>
      </c>
      <c r="CH40" s="1">
        <v>38639</v>
      </c>
      <c r="CI40" s="1">
        <v>38779</v>
      </c>
      <c r="CJ40" s="1">
        <v>38977</v>
      </c>
      <c r="CK40" s="1">
        <v>39521</v>
      </c>
      <c r="CL40" s="1">
        <v>40296</v>
      </c>
      <c r="CM40" s="1">
        <v>42016</v>
      </c>
      <c r="CN40" s="1">
        <v>44947</v>
      </c>
      <c r="CO40" s="1">
        <v>48758</v>
      </c>
      <c r="CP40" s="1">
        <v>51336</v>
      </c>
      <c r="CQ40" s="1">
        <v>52156</v>
      </c>
      <c r="CR40" s="1">
        <v>52747</v>
      </c>
      <c r="CS40" s="1">
        <v>53134</v>
      </c>
      <c r="CT40" s="1">
        <v>53254</v>
      </c>
      <c r="CU40" s="1">
        <v>53347</v>
      </c>
      <c r="CV40" s="1">
        <v>53582</v>
      </c>
      <c r="CW40" s="1">
        <v>53720</v>
      </c>
      <c r="CX40" s="1">
        <v>55080</v>
      </c>
      <c r="CY40" s="1">
        <v>56874</v>
      </c>
      <c r="CZ40" s="1">
        <v>58749</v>
      </c>
      <c r="DA40" s="1">
        <v>59444</v>
      </c>
      <c r="DB40" s="1">
        <v>60238</v>
      </c>
      <c r="DC40" s="1">
        <v>60764</v>
      </c>
      <c r="DD40" s="1">
        <v>61744</v>
      </c>
      <c r="DE40" s="1">
        <v>62670</v>
      </c>
      <c r="DF40" s="1">
        <v>63528</v>
      </c>
      <c r="DG40" s="1">
        <v>64043</v>
      </c>
      <c r="DH40" s="1">
        <v>64481</v>
      </c>
      <c r="DI40" s="1">
        <v>65504</v>
      </c>
      <c r="DJ40" s="1">
        <v>69075</v>
      </c>
      <c r="DK40" s="1">
        <v>73598</v>
      </c>
      <c r="DL40" s="1">
        <v>76746</v>
      </c>
      <c r="DM40" s="1">
        <v>79344</v>
      </c>
      <c r="DN40" s="1">
        <v>83373</v>
      </c>
      <c r="DO40" s="1">
        <v>87231</v>
      </c>
      <c r="DP40" s="1">
        <v>90027</v>
      </c>
      <c r="DQ40" s="1">
        <v>91697</v>
      </c>
      <c r="DR40" s="1">
        <v>92645</v>
      </c>
      <c r="DS40" s="1">
        <v>93225</v>
      </c>
      <c r="DT40" s="1">
        <v>94063</v>
      </c>
      <c r="DU40" s="1">
        <v>95160</v>
      </c>
      <c r="DV40" s="1">
        <v>99078</v>
      </c>
      <c r="DW40" s="1">
        <v>6212</v>
      </c>
      <c r="DX40" s="1">
        <v>15157</v>
      </c>
    </row>
    <row r="41" spans="1:128">
      <c r="A41" s="1" t="s">
        <v>570</v>
      </c>
      <c r="B41" s="1" t="s">
        <v>13</v>
      </c>
      <c r="C41" s="1">
        <v>148</v>
      </c>
      <c r="D41" s="1" t="s">
        <v>63</v>
      </c>
      <c r="E41" s="1" t="s">
        <v>596</v>
      </c>
      <c r="F41" s="1" t="s">
        <v>571</v>
      </c>
      <c r="G41" s="8" t="s">
        <v>572</v>
      </c>
      <c r="H41" s="8"/>
      <c r="I41" s="5">
        <v>40</v>
      </c>
      <c r="J41" s="1" t="s">
        <v>16</v>
      </c>
      <c r="K41" s="13"/>
      <c r="L41" s="1" t="s">
        <v>573</v>
      </c>
      <c r="M41" s="1"/>
      <c r="N41" s="8">
        <v>1</v>
      </c>
      <c r="CO41" s="1">
        <v>741</v>
      </c>
      <c r="CP41" s="1">
        <v>1836</v>
      </c>
      <c r="CQ41" s="1">
        <v>2676</v>
      </c>
      <c r="CR41" s="1">
        <v>3628</v>
      </c>
      <c r="CS41" s="1">
        <v>4357</v>
      </c>
      <c r="CT41" s="1">
        <v>4891</v>
      </c>
      <c r="CU41" s="1">
        <v>5508</v>
      </c>
      <c r="CV41" s="1">
        <v>6155</v>
      </c>
      <c r="CW41" s="1">
        <v>6890</v>
      </c>
      <c r="CX41" s="1">
        <v>7801</v>
      </c>
      <c r="CY41" s="1">
        <v>8709</v>
      </c>
      <c r="CZ41" s="1">
        <v>9666</v>
      </c>
      <c r="DA41" s="1">
        <v>10088</v>
      </c>
      <c r="DB41" s="1">
        <v>10951</v>
      </c>
      <c r="DC41" s="1">
        <v>12006</v>
      </c>
      <c r="DD41" s="1">
        <v>12722</v>
      </c>
      <c r="DE41" s="1">
        <v>13420</v>
      </c>
      <c r="DF41" s="1">
        <v>14015</v>
      </c>
      <c r="DG41" s="1">
        <v>14304</v>
      </c>
      <c r="DH41" s="1">
        <v>14781</v>
      </c>
      <c r="DI41" s="1">
        <v>15141</v>
      </c>
      <c r="DJ41" s="1">
        <v>15741</v>
      </c>
      <c r="DK41" s="1">
        <v>16316</v>
      </c>
      <c r="DL41" s="1">
        <v>16861</v>
      </c>
      <c r="DM41" s="1">
        <v>17105</v>
      </c>
      <c r="DN41" s="1">
        <v>18027</v>
      </c>
      <c r="DO41" s="1">
        <v>18915</v>
      </c>
      <c r="DP41" s="1">
        <v>19557</v>
      </c>
      <c r="DQ41" s="1">
        <v>20273</v>
      </c>
      <c r="DR41" s="1">
        <v>20701</v>
      </c>
      <c r="DS41" s="1">
        <v>21195</v>
      </c>
      <c r="DT41" s="1">
        <v>21641</v>
      </c>
      <c r="DU41" s="1">
        <v>22149</v>
      </c>
      <c r="DV41" s="1">
        <v>22580</v>
      </c>
      <c r="DW41" s="1">
        <v>23335</v>
      </c>
      <c r="DX41" s="1">
        <v>23832</v>
      </c>
    </row>
    <row r="42" spans="1:128">
      <c r="A42" s="1" t="s">
        <v>21</v>
      </c>
      <c r="B42" s="1" t="s">
        <v>13</v>
      </c>
      <c r="C42" s="1">
        <v>119</v>
      </c>
      <c r="D42" s="1" t="s">
        <v>14</v>
      </c>
      <c r="E42" s="1" t="s">
        <v>364</v>
      </c>
      <c r="F42" s="8" t="s">
        <v>308</v>
      </c>
      <c r="G42" s="8">
        <v>5150</v>
      </c>
      <c r="H42" s="1">
        <v>50</v>
      </c>
      <c r="I42" s="5">
        <v>630</v>
      </c>
      <c r="J42" s="1" t="s">
        <v>16</v>
      </c>
      <c r="K42" s="6" t="s">
        <v>393</v>
      </c>
      <c r="L42" s="1" t="s">
        <v>298</v>
      </c>
      <c r="M42" s="8" t="s">
        <v>299</v>
      </c>
      <c r="N42" s="1">
        <v>1</v>
      </c>
      <c r="BK42" s="1">
        <v>67072</v>
      </c>
      <c r="BL42" s="1">
        <v>67467</v>
      </c>
      <c r="BM42" s="1">
        <v>73838</v>
      </c>
      <c r="BN42" s="1">
        <v>87674</v>
      </c>
      <c r="BO42" s="1">
        <v>105804</v>
      </c>
      <c r="BP42" s="1">
        <v>119945</v>
      </c>
      <c r="BQ42" s="1">
        <v>137816</v>
      </c>
      <c r="BR42" s="1">
        <v>157223</v>
      </c>
      <c r="BS42" s="1">
        <v>177236</v>
      </c>
      <c r="BT42" s="1">
        <v>196995</v>
      </c>
      <c r="BU42" s="1">
        <v>215729</v>
      </c>
      <c r="BV42" s="1">
        <v>235277</v>
      </c>
      <c r="BW42" s="1">
        <v>259723</v>
      </c>
      <c r="BX42" s="1">
        <v>291486</v>
      </c>
      <c r="BY42" s="1">
        <v>328800</v>
      </c>
      <c r="BZ42" s="1">
        <v>385193</v>
      </c>
      <c r="CA42" s="1">
        <v>446132</v>
      </c>
      <c r="CB42" s="1">
        <v>494906</v>
      </c>
      <c r="CC42" s="1">
        <v>562633</v>
      </c>
      <c r="CD42" s="1">
        <v>626958</v>
      </c>
      <c r="CE42" s="1">
        <v>697638</v>
      </c>
      <c r="CF42" s="1">
        <v>761499</v>
      </c>
      <c r="CG42" s="1">
        <v>818224</v>
      </c>
      <c r="CH42" s="1">
        <v>866181</v>
      </c>
      <c r="CI42" s="1">
        <v>908993</v>
      </c>
      <c r="CJ42" s="1">
        <v>954497</v>
      </c>
      <c r="CK42" s="1">
        <v>1008185</v>
      </c>
      <c r="CL42" s="1">
        <v>1071752</v>
      </c>
      <c r="CM42" s="1">
        <v>1143688</v>
      </c>
      <c r="CN42" s="1">
        <v>1200444</v>
      </c>
      <c r="CO42" s="1">
        <v>1280329</v>
      </c>
      <c r="CP42" s="1">
        <v>1357484</v>
      </c>
      <c r="CQ42" s="1">
        <v>1443578</v>
      </c>
      <c r="CR42" s="1">
        <v>1530105</v>
      </c>
      <c r="CS42" s="1">
        <v>1619045</v>
      </c>
      <c r="CT42" s="1">
        <v>1704276</v>
      </c>
      <c r="CU42" s="1">
        <v>1780158</v>
      </c>
      <c r="CV42" s="1">
        <v>1856989</v>
      </c>
      <c r="CW42" s="1">
        <v>1942831</v>
      </c>
      <c r="CX42" s="1">
        <v>2029739</v>
      </c>
      <c r="CY42" s="1">
        <v>2106095</v>
      </c>
      <c r="CZ42" s="1">
        <v>2161516</v>
      </c>
      <c r="DA42" s="1">
        <v>2238171</v>
      </c>
      <c r="DB42" s="1">
        <v>2327614</v>
      </c>
      <c r="DC42" s="1">
        <v>2418882</v>
      </c>
      <c r="DD42" s="1">
        <v>2503170</v>
      </c>
      <c r="DE42" s="224">
        <v>2586682</v>
      </c>
      <c r="DF42" s="224">
        <v>2668975</v>
      </c>
      <c r="DG42" s="224">
        <v>2752079</v>
      </c>
      <c r="DH42" s="224">
        <v>2835074</v>
      </c>
      <c r="DI42" s="224">
        <v>2931878</v>
      </c>
      <c r="DJ42" s="224">
        <v>3031452</v>
      </c>
      <c r="DK42" s="224">
        <v>3131313</v>
      </c>
      <c r="DL42" s="224">
        <v>3204772</v>
      </c>
      <c r="DM42" s="224">
        <v>3291439</v>
      </c>
      <c r="DN42" s="224">
        <v>3383633</v>
      </c>
      <c r="DO42" s="224">
        <v>3478588</v>
      </c>
      <c r="DP42" s="224">
        <v>3576154</v>
      </c>
      <c r="DQ42" s="224">
        <v>3672181</v>
      </c>
      <c r="DR42" s="224">
        <v>3760490</v>
      </c>
      <c r="DS42" s="224">
        <v>3845948</v>
      </c>
      <c r="DT42" s="224">
        <v>3934590</v>
      </c>
      <c r="DU42" s="224">
        <v>4028031</v>
      </c>
      <c r="DV42" s="224">
        <v>4117611</v>
      </c>
      <c r="DW42" s="224">
        <v>4220108</v>
      </c>
      <c r="DX42" s="224">
        <v>4292909</v>
      </c>
    </row>
    <row r="43" spans="1:128">
      <c r="A43" s="1" t="s">
        <v>21</v>
      </c>
      <c r="B43" s="1" t="s">
        <v>13</v>
      </c>
      <c r="C43" s="1">
        <v>92</v>
      </c>
      <c r="D43" s="1" t="s">
        <v>14</v>
      </c>
      <c r="E43" s="1" t="s">
        <v>611</v>
      </c>
      <c r="F43" s="8">
        <v>5</v>
      </c>
      <c r="G43" s="8" t="s">
        <v>32</v>
      </c>
      <c r="H43" s="1">
        <v>46</v>
      </c>
      <c r="I43" s="5">
        <v>100</v>
      </c>
      <c r="J43" s="1" t="s">
        <v>16</v>
      </c>
      <c r="K43" s="6" t="s">
        <v>35</v>
      </c>
      <c r="L43" s="1" t="s">
        <v>33</v>
      </c>
      <c r="M43" s="8" t="s">
        <v>34</v>
      </c>
      <c r="N43" s="8">
        <v>1</v>
      </c>
      <c r="AE43" s="1">
        <v>1378</v>
      </c>
      <c r="AF43" s="1">
        <v>5457</v>
      </c>
      <c r="AG43" s="1">
        <v>10428</v>
      </c>
      <c r="AH43" s="1">
        <v>15443</v>
      </c>
      <c r="AI43" s="1">
        <v>20921</v>
      </c>
      <c r="AJ43" s="1">
        <v>23491</v>
      </c>
      <c r="AK43" s="1">
        <v>26950</v>
      </c>
      <c r="AL43" s="1">
        <v>31357</v>
      </c>
      <c r="AM43" s="1">
        <v>34969</v>
      </c>
      <c r="AN43" s="1">
        <v>38355</v>
      </c>
      <c r="AO43" s="1">
        <v>42621</v>
      </c>
      <c r="AP43" s="1">
        <v>46762</v>
      </c>
      <c r="AQ43" s="1">
        <v>50414</v>
      </c>
      <c r="AR43" s="1">
        <v>53178</v>
      </c>
      <c r="AS43" s="1">
        <v>56843</v>
      </c>
      <c r="AT43" s="1">
        <v>60995</v>
      </c>
      <c r="AU43" s="1">
        <v>65884</v>
      </c>
      <c r="AV43" s="1">
        <v>70459</v>
      </c>
      <c r="AW43" s="1">
        <v>74584</v>
      </c>
      <c r="AX43" s="1">
        <v>78194</v>
      </c>
      <c r="AY43" s="1">
        <v>80346</v>
      </c>
      <c r="AZ43" s="1">
        <v>83432</v>
      </c>
      <c r="BA43" s="1">
        <v>87449</v>
      </c>
      <c r="BB43" s="1">
        <v>91326</v>
      </c>
      <c r="BC43" s="1">
        <v>96154</v>
      </c>
      <c r="BD43" s="1">
        <v>99879</v>
      </c>
      <c r="BE43" s="1">
        <v>104905</v>
      </c>
      <c r="BF43" s="1">
        <v>110292</v>
      </c>
      <c r="BG43" s="1">
        <v>115148</v>
      </c>
      <c r="BH43" s="1">
        <v>119062</v>
      </c>
      <c r="BI43" s="1">
        <v>123514</v>
      </c>
      <c r="BJ43" s="1">
        <v>126740</v>
      </c>
      <c r="BK43" s="1">
        <v>129175</v>
      </c>
      <c r="BL43" s="1">
        <v>131872</v>
      </c>
      <c r="BM43" s="1">
        <v>135404</v>
      </c>
      <c r="BN43" s="1">
        <v>138841</v>
      </c>
      <c r="BO43" s="1">
        <v>143287</v>
      </c>
      <c r="BP43" s="1">
        <v>145488</v>
      </c>
      <c r="BQ43" s="1">
        <v>152282</v>
      </c>
      <c r="BR43" s="1">
        <v>156914</v>
      </c>
      <c r="BS43" s="1">
        <v>161501</v>
      </c>
      <c r="BT43" s="1">
        <v>164961</v>
      </c>
      <c r="BU43" s="1">
        <v>167766</v>
      </c>
      <c r="BV43" s="1">
        <v>171156</v>
      </c>
      <c r="BW43" s="1">
        <v>174226</v>
      </c>
      <c r="BX43" s="1">
        <v>177029</v>
      </c>
      <c r="BY43" s="1">
        <v>180319</v>
      </c>
      <c r="BZ43" s="1">
        <v>184862</v>
      </c>
      <c r="CA43" s="1">
        <v>190072</v>
      </c>
      <c r="CB43" s="1">
        <v>193495</v>
      </c>
      <c r="CC43" s="1">
        <v>198027</v>
      </c>
      <c r="CD43" s="1">
        <v>201944</v>
      </c>
      <c r="CE43" s="1">
        <v>205729</v>
      </c>
      <c r="CF43" s="1">
        <v>209351</v>
      </c>
      <c r="CG43" s="1">
        <v>212204</v>
      </c>
      <c r="CH43" s="1">
        <v>214594</v>
      </c>
      <c r="CI43" s="1">
        <v>216111</v>
      </c>
      <c r="CJ43" s="1">
        <v>217545</v>
      </c>
      <c r="CK43" s="1">
        <v>218209</v>
      </c>
      <c r="CL43" s="1">
        <v>218900</v>
      </c>
      <c r="CM43" s="1">
        <v>219413</v>
      </c>
      <c r="CN43" s="1">
        <v>219839</v>
      </c>
      <c r="CO43" s="1">
        <v>220274</v>
      </c>
      <c r="CP43" s="1">
        <v>220641</v>
      </c>
      <c r="CQ43" s="1">
        <v>221334</v>
      </c>
      <c r="CR43" s="1">
        <v>224223</v>
      </c>
      <c r="CS43" s="1">
        <v>226870</v>
      </c>
      <c r="CT43" s="1">
        <v>229608</v>
      </c>
      <c r="CU43" s="1">
        <v>232249</v>
      </c>
      <c r="CV43" s="1">
        <v>234660</v>
      </c>
      <c r="CW43" s="1">
        <v>237659</v>
      </c>
      <c r="CX43" s="1">
        <v>241267</v>
      </c>
      <c r="CY43" s="1">
        <v>244762</v>
      </c>
      <c r="CZ43" s="1">
        <v>248071</v>
      </c>
      <c r="DA43" s="1">
        <v>250657</v>
      </c>
      <c r="DB43" s="1">
        <v>253218</v>
      </c>
      <c r="DC43" s="1">
        <v>255819</v>
      </c>
      <c r="DD43" s="1">
        <v>258176</v>
      </c>
      <c r="DE43" s="224">
        <v>260464</v>
      </c>
      <c r="DF43" s="224">
        <v>263198</v>
      </c>
      <c r="DG43" s="224">
        <v>265928</v>
      </c>
      <c r="DH43" s="224">
        <v>268347</v>
      </c>
      <c r="DI43" s="224">
        <v>271157</v>
      </c>
      <c r="DJ43" s="224">
        <v>274673</v>
      </c>
      <c r="DK43" s="224">
        <v>278105</v>
      </c>
      <c r="DL43" s="224">
        <v>280875</v>
      </c>
      <c r="DM43" s="224">
        <v>284583</v>
      </c>
      <c r="DN43" s="224">
        <v>287402</v>
      </c>
      <c r="DO43" s="224">
        <v>290717</v>
      </c>
      <c r="DP43" s="224">
        <v>293823</v>
      </c>
      <c r="DQ43" s="224">
        <v>297769</v>
      </c>
      <c r="DR43" s="224">
        <v>301427</v>
      </c>
      <c r="DS43" s="224">
        <v>304302</v>
      </c>
      <c r="DT43" s="224">
        <v>307402</v>
      </c>
      <c r="DU43" s="224">
        <v>309891</v>
      </c>
      <c r="DV43" s="224">
        <v>312657</v>
      </c>
      <c r="DW43" s="224">
        <v>315585</v>
      </c>
      <c r="DX43" s="224">
        <v>318154</v>
      </c>
    </row>
    <row r="44" spans="1:128">
      <c r="A44" s="1" t="s">
        <v>21</v>
      </c>
      <c r="B44" s="1" t="s">
        <v>13</v>
      </c>
      <c r="C44" s="1">
        <v>130</v>
      </c>
      <c r="D44" s="1" t="s">
        <v>14</v>
      </c>
      <c r="E44" s="1" t="s">
        <v>447</v>
      </c>
      <c r="F44" s="8">
        <v>82</v>
      </c>
      <c r="G44" s="8">
        <v>8200</v>
      </c>
      <c r="H44" s="1">
        <v>49</v>
      </c>
      <c r="I44" s="5">
        <v>315</v>
      </c>
      <c r="J44" s="1" t="s">
        <v>16</v>
      </c>
      <c r="K44" s="6"/>
      <c r="L44" s="1" t="s">
        <v>23</v>
      </c>
      <c r="M44" s="8">
        <v>24</v>
      </c>
      <c r="N44" s="1">
        <v>1</v>
      </c>
      <c r="BU44" s="1">
        <v>464621</v>
      </c>
      <c r="BV44" s="1">
        <v>464623</v>
      </c>
      <c r="BW44" s="1">
        <v>464670</v>
      </c>
      <c r="BX44" s="1">
        <v>464726</v>
      </c>
      <c r="BY44" s="1">
        <v>464968</v>
      </c>
      <c r="BZ44" s="1">
        <v>466627</v>
      </c>
      <c r="CA44" s="1">
        <v>472011</v>
      </c>
      <c r="CB44" s="1">
        <v>478799</v>
      </c>
      <c r="CC44" s="1">
        <v>483841</v>
      </c>
      <c r="CD44" s="1">
        <v>490671</v>
      </c>
      <c r="CE44" s="1">
        <v>493463</v>
      </c>
      <c r="CF44" s="1">
        <v>495106</v>
      </c>
      <c r="CG44" s="1">
        <v>497024</v>
      </c>
      <c r="CH44" s="1">
        <v>498172</v>
      </c>
      <c r="CI44" s="1">
        <v>501247</v>
      </c>
      <c r="CJ44" s="1">
        <v>505587</v>
      </c>
      <c r="CK44" s="1">
        <v>511042</v>
      </c>
      <c r="CL44" s="1">
        <v>516370</v>
      </c>
      <c r="CM44" s="1">
        <v>525568</v>
      </c>
      <c r="CN44" s="1">
        <v>532594</v>
      </c>
      <c r="CO44" s="1">
        <v>544694</v>
      </c>
      <c r="CP44" s="1">
        <v>556434</v>
      </c>
      <c r="CQ44" s="1">
        <v>567956</v>
      </c>
      <c r="CR44" s="1">
        <v>582193</v>
      </c>
      <c r="CS44" s="1">
        <v>592193</v>
      </c>
      <c r="CT44" s="1">
        <v>604994</v>
      </c>
      <c r="CU44" s="1">
        <v>616425</v>
      </c>
      <c r="CV44" s="1">
        <v>626784</v>
      </c>
      <c r="CW44" s="1">
        <v>638967</v>
      </c>
      <c r="CX44" s="1">
        <v>651718</v>
      </c>
      <c r="CY44" s="1">
        <v>663975</v>
      </c>
      <c r="CZ44" s="1">
        <v>675290</v>
      </c>
      <c r="DA44" s="1">
        <v>685430</v>
      </c>
      <c r="DB44" s="1">
        <v>698065</v>
      </c>
      <c r="DC44" s="1">
        <v>709391</v>
      </c>
      <c r="DD44" s="1">
        <v>718699</v>
      </c>
      <c r="DE44" s="224">
        <v>728165</v>
      </c>
      <c r="DF44" s="224">
        <v>736926</v>
      </c>
      <c r="DG44" s="224">
        <v>747918</v>
      </c>
      <c r="DH44" s="224">
        <v>758760</v>
      </c>
      <c r="DI44" s="224">
        <v>774096</v>
      </c>
      <c r="DJ44" s="224">
        <v>792579</v>
      </c>
      <c r="DK44" s="224">
        <v>810472</v>
      </c>
      <c r="DL44" s="224">
        <v>825460</v>
      </c>
      <c r="DM44" s="224">
        <v>843178</v>
      </c>
      <c r="DN44" s="224">
        <v>864307</v>
      </c>
      <c r="DO44" s="224">
        <v>881965</v>
      </c>
      <c r="DP44" s="224">
        <v>901049</v>
      </c>
      <c r="DQ44" s="224">
        <v>917341</v>
      </c>
      <c r="DR44" s="224">
        <v>933191</v>
      </c>
      <c r="DS44" s="224">
        <v>945402</v>
      </c>
      <c r="DT44" s="224">
        <v>960459</v>
      </c>
      <c r="DU44" s="224">
        <v>979538</v>
      </c>
      <c r="DV44" s="224">
        <v>1002404</v>
      </c>
      <c r="DW44" s="224">
        <v>1023660</v>
      </c>
      <c r="DX44" s="224">
        <v>1041349</v>
      </c>
    </row>
    <row r="45" spans="1:128">
      <c r="A45" s="1" t="s">
        <v>21</v>
      </c>
      <c r="B45" s="1" t="s">
        <v>13</v>
      </c>
      <c r="C45" s="1">
        <v>51</v>
      </c>
      <c r="D45" s="1" t="s">
        <v>36</v>
      </c>
      <c r="E45" s="1" t="s">
        <v>51</v>
      </c>
      <c r="F45" s="8" t="s">
        <v>37</v>
      </c>
      <c r="G45" s="8" t="s">
        <v>38</v>
      </c>
      <c r="H45" s="1">
        <v>17</v>
      </c>
      <c r="I45" s="5">
        <v>1800</v>
      </c>
      <c r="J45" s="1" t="s">
        <v>39</v>
      </c>
      <c r="K45" s="6" t="s">
        <v>49</v>
      </c>
      <c r="L45" s="1" t="s">
        <v>40</v>
      </c>
      <c r="M45" s="8" t="s">
        <v>41</v>
      </c>
      <c r="N45" s="8">
        <v>1</v>
      </c>
      <c r="AC45" s="1">
        <v>8492</v>
      </c>
      <c r="AD45" s="1">
        <v>245247</v>
      </c>
      <c r="AE45" s="1">
        <v>406866</v>
      </c>
      <c r="AF45" s="1">
        <v>519533</v>
      </c>
      <c r="AG45" s="1">
        <v>605520</v>
      </c>
      <c r="AH45" s="1">
        <v>689314</v>
      </c>
      <c r="AI45" s="1">
        <v>761532</v>
      </c>
      <c r="AJ45" s="1">
        <v>837935</v>
      </c>
      <c r="AK45" s="1">
        <v>974788</v>
      </c>
      <c r="AL45" s="1">
        <v>1128365</v>
      </c>
      <c r="AM45" s="1">
        <v>1297443</v>
      </c>
      <c r="AN45" s="1">
        <v>1441970</v>
      </c>
      <c r="AO45" s="1">
        <v>1608439</v>
      </c>
      <c r="AP45" s="1">
        <v>1784664</v>
      </c>
      <c r="AQ45" s="1">
        <v>1991193</v>
      </c>
      <c r="AR45" s="1">
        <v>2176562</v>
      </c>
      <c r="AS45" s="1">
        <v>2370589</v>
      </c>
      <c r="AT45" s="1">
        <v>2558202</v>
      </c>
      <c r="AU45" s="1">
        <v>2776316</v>
      </c>
      <c r="AV45" s="1">
        <v>2986418</v>
      </c>
      <c r="AW45" s="1">
        <v>3192180</v>
      </c>
      <c r="AX45" s="1">
        <v>3400038</v>
      </c>
      <c r="AY45" s="1">
        <v>3607179</v>
      </c>
      <c r="AZ45" s="1">
        <v>3794239</v>
      </c>
      <c r="BA45" s="1">
        <v>3977209</v>
      </c>
      <c r="BB45" s="1">
        <v>4204653</v>
      </c>
      <c r="BC45" s="1">
        <v>4484964</v>
      </c>
      <c r="BD45" s="1">
        <v>4783436</v>
      </c>
      <c r="BE45" s="1">
        <v>5121986</v>
      </c>
      <c r="BF45" s="1">
        <v>5433192</v>
      </c>
      <c r="BG45" s="1">
        <v>5746655</v>
      </c>
      <c r="BH45" s="1">
        <v>5956068</v>
      </c>
      <c r="BI45" s="1">
        <v>6172309</v>
      </c>
      <c r="BJ45" s="1">
        <v>6378382</v>
      </c>
      <c r="BK45" s="1">
        <v>6582942</v>
      </c>
      <c r="BL45" s="1">
        <v>6770083</v>
      </c>
      <c r="BM45" s="1">
        <v>6976811</v>
      </c>
      <c r="BN45" s="1">
        <v>7218704</v>
      </c>
      <c r="BO45" s="1">
        <v>7514779</v>
      </c>
      <c r="BP45" s="1">
        <v>7792417</v>
      </c>
      <c r="BQ45" s="1">
        <v>8112642</v>
      </c>
      <c r="BR45" s="1">
        <v>8476255</v>
      </c>
      <c r="BS45" s="1">
        <v>8763229</v>
      </c>
      <c r="BT45" s="1">
        <v>9003510</v>
      </c>
      <c r="BU45" s="1">
        <v>9223430</v>
      </c>
      <c r="BV45" s="1">
        <v>9423232</v>
      </c>
      <c r="BW45" s="1">
        <v>9623007</v>
      </c>
      <c r="BX45" s="1">
        <v>9822864</v>
      </c>
      <c r="BY45" s="1">
        <v>4463</v>
      </c>
      <c r="BZ45" s="1">
        <v>281471</v>
      </c>
      <c r="CA45" s="1">
        <v>568543</v>
      </c>
      <c r="CB45" s="1">
        <v>860411</v>
      </c>
      <c r="CC45" s="1">
        <v>1175993</v>
      </c>
      <c r="CD45" s="1">
        <v>1453535</v>
      </c>
      <c r="CE45" s="1">
        <v>1742710</v>
      </c>
      <c r="CF45" s="1">
        <v>1969347</v>
      </c>
      <c r="CG45" s="1">
        <v>2173140</v>
      </c>
      <c r="CH45" s="1">
        <v>2364971</v>
      </c>
      <c r="CI45" s="1">
        <v>2560787</v>
      </c>
      <c r="CJ45" s="1">
        <v>2746878</v>
      </c>
      <c r="CK45" s="1">
        <v>2928984</v>
      </c>
      <c r="CL45" s="1">
        <v>3155181</v>
      </c>
      <c r="CM45" s="1">
        <v>3443484</v>
      </c>
      <c r="CN45" s="1">
        <v>3767396</v>
      </c>
      <c r="CO45" s="1">
        <v>4098001</v>
      </c>
      <c r="CP45" s="1">
        <v>4393092</v>
      </c>
      <c r="CQ45" s="1">
        <v>4692600</v>
      </c>
      <c r="CR45" s="1">
        <v>4915549</v>
      </c>
      <c r="CS45" s="1">
        <v>5119312</v>
      </c>
      <c r="CT45" s="1">
        <v>5348225</v>
      </c>
      <c r="CU45" s="1">
        <v>5581536</v>
      </c>
      <c r="CV45" s="1">
        <v>5820984</v>
      </c>
      <c r="CW45" s="1">
        <v>6056376</v>
      </c>
      <c r="CX45" s="1">
        <v>6329716</v>
      </c>
      <c r="CY45" s="1">
        <v>6615747</v>
      </c>
      <c r="CZ45" s="1">
        <v>6896651</v>
      </c>
      <c r="DA45" s="1">
        <v>7211550</v>
      </c>
      <c r="DB45" s="1">
        <v>7509299</v>
      </c>
      <c r="DC45" s="1">
        <v>7819734</v>
      </c>
      <c r="DD45" s="1">
        <v>8094211</v>
      </c>
      <c r="DE45" s="224">
        <v>8343129</v>
      </c>
      <c r="DF45" s="224">
        <v>8594986</v>
      </c>
      <c r="DG45" s="224">
        <v>8846289</v>
      </c>
      <c r="DH45" s="224">
        <v>9064915</v>
      </c>
      <c r="DI45" s="224">
        <v>9292404</v>
      </c>
      <c r="DJ45" s="224">
        <v>9509579</v>
      </c>
      <c r="DK45" s="224">
        <v>9743761</v>
      </c>
      <c r="DL45" s="224">
        <v>9968802</v>
      </c>
      <c r="DM45" s="224">
        <v>270481</v>
      </c>
      <c r="DN45" s="224">
        <v>525476</v>
      </c>
      <c r="DO45" s="224">
        <v>789280</v>
      </c>
      <c r="DP45" s="224">
        <v>1029530</v>
      </c>
      <c r="DQ45" s="224">
        <v>1273281</v>
      </c>
      <c r="DR45" s="224">
        <v>1505233</v>
      </c>
      <c r="DS45" s="224">
        <v>1708296</v>
      </c>
      <c r="DT45" s="224">
        <v>1927320</v>
      </c>
      <c r="DU45" s="224">
        <v>2127968</v>
      </c>
      <c r="DV45" s="224">
        <v>2363344</v>
      </c>
      <c r="DW45" s="224">
        <v>2627442</v>
      </c>
      <c r="DX45" s="224">
        <v>2820912</v>
      </c>
    </row>
    <row r="46" spans="1:128">
      <c r="A46" s="1" t="s">
        <v>21</v>
      </c>
      <c r="B46" s="1" t="s">
        <v>13</v>
      </c>
      <c r="C46" s="1">
        <v>53</v>
      </c>
      <c r="D46" s="1" t="s">
        <v>36</v>
      </c>
      <c r="E46" s="1" t="s">
        <v>51</v>
      </c>
      <c r="F46" s="8" t="s">
        <v>42</v>
      </c>
      <c r="G46" s="8" t="s">
        <v>43</v>
      </c>
      <c r="H46" s="1">
        <v>1</v>
      </c>
      <c r="I46" s="5">
        <v>800</v>
      </c>
      <c r="J46" s="1" t="s">
        <v>39</v>
      </c>
      <c r="K46" s="6" t="s">
        <v>50</v>
      </c>
      <c r="L46" s="1" t="s">
        <v>44</v>
      </c>
      <c r="M46" s="8" t="s">
        <v>45</v>
      </c>
      <c r="N46" s="8">
        <v>1</v>
      </c>
      <c r="AC46" s="1">
        <v>4356</v>
      </c>
      <c r="AD46" s="1">
        <v>142977</v>
      </c>
      <c r="AE46" s="1">
        <v>247832</v>
      </c>
      <c r="AF46" s="1">
        <v>331494</v>
      </c>
      <c r="AG46" s="1">
        <v>408972</v>
      </c>
      <c r="AH46" s="1">
        <v>499733</v>
      </c>
      <c r="AI46" s="1">
        <v>606198</v>
      </c>
      <c r="AJ46" s="1">
        <v>711480</v>
      </c>
      <c r="AK46" s="1">
        <v>850827</v>
      </c>
      <c r="AL46" s="1">
        <v>975980</v>
      </c>
      <c r="AM46" s="1">
        <v>1115417</v>
      </c>
      <c r="AN46" s="1">
        <v>1256455</v>
      </c>
      <c r="AO46" s="1">
        <v>1425995</v>
      </c>
      <c r="AP46" s="1">
        <v>1591212</v>
      </c>
      <c r="AQ46" s="1">
        <v>1759250</v>
      </c>
      <c r="AR46" s="1">
        <v>1915375</v>
      </c>
      <c r="AS46" s="1">
        <v>2092436</v>
      </c>
      <c r="AT46" s="1">
        <v>2276675</v>
      </c>
      <c r="AU46" s="1">
        <v>2476873</v>
      </c>
      <c r="AV46" s="1">
        <v>2676299</v>
      </c>
      <c r="AW46" s="1">
        <v>2867628</v>
      </c>
      <c r="AX46" s="1">
        <v>3049915</v>
      </c>
      <c r="AY46" s="1">
        <v>3236069</v>
      </c>
      <c r="AZ46" s="1">
        <v>3423735</v>
      </c>
      <c r="BA46" s="1">
        <v>3615874</v>
      </c>
      <c r="BB46" s="1">
        <v>3820449</v>
      </c>
      <c r="BC46" s="1">
        <v>4026302</v>
      </c>
      <c r="BD46" s="1">
        <v>4208077</v>
      </c>
      <c r="BE46" s="1">
        <v>4428591</v>
      </c>
      <c r="BF46" s="1">
        <v>4642566</v>
      </c>
      <c r="BG46" s="1">
        <v>4874940</v>
      </c>
      <c r="BH46" s="1">
        <v>5072191</v>
      </c>
      <c r="BI46" s="1">
        <v>5296230</v>
      </c>
      <c r="BJ46" s="1">
        <v>5468343</v>
      </c>
      <c r="BK46" s="1">
        <v>5666139</v>
      </c>
      <c r="BL46" s="1">
        <v>5861849</v>
      </c>
      <c r="BM46" s="1">
        <v>6062666</v>
      </c>
      <c r="BN46" s="1">
        <v>6273870</v>
      </c>
      <c r="BO46" s="1">
        <v>6477131</v>
      </c>
      <c r="BP46" s="1">
        <v>6655834</v>
      </c>
      <c r="BQ46" s="1">
        <v>6877647</v>
      </c>
      <c r="BR46" s="1">
        <v>7092577</v>
      </c>
      <c r="BS46" s="1">
        <v>7337860</v>
      </c>
      <c r="BT46" s="1">
        <v>7568157</v>
      </c>
      <c r="BU46" s="1">
        <v>7830804</v>
      </c>
      <c r="BV46" s="1">
        <v>8088669</v>
      </c>
      <c r="BW46" s="1">
        <v>8340466</v>
      </c>
      <c r="BX46" s="1">
        <v>8590548</v>
      </c>
      <c r="BY46" s="1">
        <v>8813051</v>
      </c>
      <c r="BZ46" s="1">
        <v>9037280</v>
      </c>
      <c r="CA46" s="1">
        <v>9256585</v>
      </c>
      <c r="CB46" s="1">
        <v>9463928</v>
      </c>
      <c r="CC46" s="1">
        <v>9739362</v>
      </c>
      <c r="CD46" s="1">
        <v>9999464</v>
      </c>
      <c r="CE46" s="1">
        <v>277236</v>
      </c>
      <c r="CF46" s="1">
        <v>546572</v>
      </c>
      <c r="CG46" s="1">
        <v>821337</v>
      </c>
      <c r="CH46" s="1">
        <v>1097959</v>
      </c>
      <c r="CI46" s="1">
        <v>1384472</v>
      </c>
      <c r="CJ46" s="1">
        <v>1668884</v>
      </c>
      <c r="CK46" s="1">
        <v>1937088</v>
      </c>
      <c r="CL46" s="1">
        <v>2224647</v>
      </c>
      <c r="CM46" s="1">
        <v>2507003</v>
      </c>
      <c r="CN46" s="1">
        <v>2717386</v>
      </c>
      <c r="CO46" s="1">
        <v>2984047</v>
      </c>
      <c r="CP46" s="1">
        <v>3242222</v>
      </c>
      <c r="CQ46" s="1">
        <v>3530857</v>
      </c>
      <c r="CR46" s="1">
        <v>3810452</v>
      </c>
      <c r="CS46" s="1">
        <v>4074230</v>
      </c>
      <c r="CT46" s="1">
        <v>4331526</v>
      </c>
      <c r="CU46" s="1">
        <v>4570222</v>
      </c>
      <c r="CV46" s="1">
        <v>4791198</v>
      </c>
      <c r="CW46" s="1">
        <v>4992709</v>
      </c>
      <c r="CX46" s="1">
        <v>5240598</v>
      </c>
      <c r="CY46" s="1">
        <v>5439985</v>
      </c>
      <c r="CZ46" s="1">
        <v>5637840</v>
      </c>
      <c r="DA46" s="1">
        <v>5878718</v>
      </c>
      <c r="DB46" s="1">
        <v>6104577</v>
      </c>
      <c r="DC46" s="1">
        <v>6362998</v>
      </c>
      <c r="DD46" s="1">
        <v>6609269</v>
      </c>
      <c r="DE46" s="224">
        <v>6816746</v>
      </c>
      <c r="DF46" s="224">
        <v>7018883</v>
      </c>
      <c r="DG46" s="224">
        <v>7198652</v>
      </c>
      <c r="DH46" s="224">
        <v>7364931</v>
      </c>
      <c r="DI46" s="224">
        <v>7534879</v>
      </c>
      <c r="DJ46" s="224">
        <v>7712398</v>
      </c>
      <c r="DK46" s="224">
        <v>7886150</v>
      </c>
      <c r="DL46" s="224">
        <v>8020560</v>
      </c>
      <c r="DM46" s="224">
        <v>8209835</v>
      </c>
      <c r="DN46" s="224">
        <v>8377934</v>
      </c>
      <c r="DO46" s="224">
        <v>8535330</v>
      </c>
      <c r="DP46" s="224">
        <v>8684136</v>
      </c>
      <c r="DQ46" s="224">
        <v>8837342</v>
      </c>
      <c r="DR46" s="224">
        <v>8980848</v>
      </c>
      <c r="DS46" s="224">
        <v>9100339</v>
      </c>
      <c r="DT46" s="224">
        <v>9241150</v>
      </c>
      <c r="DU46" s="224">
        <v>9373262</v>
      </c>
      <c r="DV46" s="224">
        <v>9511974</v>
      </c>
      <c r="DW46" s="224">
        <v>9675190</v>
      </c>
      <c r="DX46" s="224">
        <v>9799255</v>
      </c>
    </row>
    <row r="47" spans="1:128">
      <c r="A47" s="1" t="s">
        <v>21</v>
      </c>
      <c r="B47" s="1" t="s">
        <v>13</v>
      </c>
      <c r="C47" s="1">
        <v>54</v>
      </c>
      <c r="D47" s="1" t="s">
        <v>36</v>
      </c>
      <c r="E47" s="1" t="s">
        <v>51</v>
      </c>
      <c r="F47" s="8" t="s">
        <v>42</v>
      </c>
      <c r="G47" s="8" t="s">
        <v>46</v>
      </c>
      <c r="H47" s="1">
        <v>12</v>
      </c>
      <c r="I47" s="5">
        <v>800</v>
      </c>
      <c r="J47" s="1" t="s">
        <v>39</v>
      </c>
      <c r="K47" s="6" t="s">
        <v>50</v>
      </c>
      <c r="L47" s="1" t="s">
        <v>47</v>
      </c>
      <c r="M47" s="8" t="s">
        <v>48</v>
      </c>
      <c r="N47" s="8">
        <v>1</v>
      </c>
      <c r="AC47" s="1">
        <v>3505</v>
      </c>
      <c r="AD47" s="1">
        <v>134227</v>
      </c>
      <c r="AE47" s="1">
        <v>237997</v>
      </c>
      <c r="AF47" s="1">
        <v>326498</v>
      </c>
      <c r="AG47" s="1">
        <v>414107</v>
      </c>
      <c r="AH47" s="1">
        <v>515438</v>
      </c>
      <c r="AI47" s="1">
        <v>623005</v>
      </c>
      <c r="AJ47" s="1">
        <v>735780</v>
      </c>
      <c r="AK47" s="1">
        <v>866750</v>
      </c>
      <c r="AL47" s="1">
        <v>997118</v>
      </c>
      <c r="AM47" s="1">
        <v>1141761</v>
      </c>
      <c r="AN47" s="1">
        <v>1278254</v>
      </c>
      <c r="AO47" s="1">
        <v>1423150</v>
      </c>
      <c r="AP47" s="1">
        <v>1569936</v>
      </c>
      <c r="AQ47" s="1">
        <v>1711777</v>
      </c>
      <c r="AR47" s="1">
        <v>1840674</v>
      </c>
      <c r="AS47" s="1">
        <v>1987404</v>
      </c>
      <c r="AT47" s="1">
        <v>2133513</v>
      </c>
      <c r="AU47" s="1">
        <v>2290424</v>
      </c>
      <c r="AV47" s="1">
        <v>2442308</v>
      </c>
      <c r="AW47" s="1">
        <v>2598457</v>
      </c>
      <c r="AX47" s="1">
        <v>2747131</v>
      </c>
      <c r="AY47" s="1">
        <v>2905906</v>
      </c>
      <c r="AZ47" s="1">
        <v>3062135</v>
      </c>
      <c r="BA47" s="1">
        <v>3213397</v>
      </c>
      <c r="BB47" s="1">
        <v>3365397</v>
      </c>
      <c r="BC47" s="1">
        <v>3511135</v>
      </c>
      <c r="BD47" s="1">
        <v>3642999</v>
      </c>
      <c r="BE47" s="1">
        <v>3795536</v>
      </c>
      <c r="BF47" s="1">
        <v>3943771</v>
      </c>
      <c r="BG47" s="1">
        <v>4114245</v>
      </c>
      <c r="BH47" s="1">
        <v>4275384</v>
      </c>
      <c r="BI47" s="1">
        <v>4445237</v>
      </c>
      <c r="BJ47" s="1">
        <v>4604745</v>
      </c>
      <c r="BK47" s="1">
        <v>4762180</v>
      </c>
      <c r="BL47" s="1">
        <v>4923607</v>
      </c>
      <c r="BM47" s="1">
        <v>5070459</v>
      </c>
      <c r="BN47" s="1">
        <v>5220787</v>
      </c>
      <c r="BO47" s="1">
        <v>5361685</v>
      </c>
      <c r="BP47" s="1">
        <v>5485196</v>
      </c>
      <c r="BQ47" s="1">
        <v>5626932</v>
      </c>
      <c r="BR47" s="1">
        <v>5763472</v>
      </c>
      <c r="BS47" s="1">
        <v>5908056</v>
      </c>
      <c r="BT47" s="1">
        <v>6042146</v>
      </c>
      <c r="BU47" s="1">
        <v>6182156</v>
      </c>
      <c r="BV47" s="1">
        <v>6327708</v>
      </c>
      <c r="BW47" s="1">
        <v>6469950</v>
      </c>
      <c r="BX47" s="1">
        <v>6610938</v>
      </c>
      <c r="BY47" s="1">
        <v>6740219</v>
      </c>
      <c r="BZ47" s="1">
        <v>6872622</v>
      </c>
      <c r="CA47" s="1">
        <v>6996809</v>
      </c>
      <c r="CB47" s="1">
        <v>7111365</v>
      </c>
      <c r="CC47" s="1">
        <v>7260145</v>
      </c>
      <c r="CD47" s="1">
        <v>7408211</v>
      </c>
      <c r="CE47" s="1">
        <v>7568108</v>
      </c>
      <c r="CF47" s="1">
        <v>7727519</v>
      </c>
      <c r="CG47" s="1">
        <v>7890646</v>
      </c>
      <c r="CH47" s="1">
        <v>8066266</v>
      </c>
      <c r="CI47" s="1">
        <v>8247546</v>
      </c>
      <c r="CJ47" s="1">
        <v>8418678</v>
      </c>
      <c r="CK47" s="1">
        <v>8580732</v>
      </c>
      <c r="CL47" s="1">
        <v>8757067</v>
      </c>
      <c r="CM47" s="1">
        <v>8927284</v>
      </c>
      <c r="CN47" s="1">
        <v>9052364</v>
      </c>
      <c r="CO47" s="1">
        <v>9211517</v>
      </c>
      <c r="CP47" s="1">
        <v>9361193</v>
      </c>
      <c r="CQ47" s="1">
        <v>9535113</v>
      </c>
      <c r="CR47" s="1">
        <v>9698257</v>
      </c>
      <c r="CS47" s="1">
        <v>9844053</v>
      </c>
      <c r="CT47" s="1">
        <v>9988495</v>
      </c>
      <c r="CU47" s="1">
        <v>147481</v>
      </c>
      <c r="CV47" s="1">
        <v>296723</v>
      </c>
      <c r="CW47" s="1">
        <v>430078</v>
      </c>
      <c r="CX47" s="1">
        <v>570687</v>
      </c>
      <c r="CY47" s="1">
        <v>691538</v>
      </c>
      <c r="CZ47" s="1">
        <v>805296</v>
      </c>
      <c r="DA47" s="1">
        <v>934843</v>
      </c>
      <c r="DB47" s="1">
        <v>1062013</v>
      </c>
      <c r="DC47" s="1">
        <v>1217438</v>
      </c>
      <c r="DD47" s="1">
        <v>1365706</v>
      </c>
      <c r="DE47" s="224">
        <v>1487899</v>
      </c>
      <c r="DF47" s="224">
        <v>1615878</v>
      </c>
      <c r="DG47" s="224">
        <v>1732016</v>
      </c>
      <c r="DH47" s="224">
        <v>1843750</v>
      </c>
      <c r="DI47" s="224">
        <v>1939533</v>
      </c>
      <c r="DJ47" s="224">
        <v>2028383</v>
      </c>
      <c r="DK47" s="224">
        <v>2113197</v>
      </c>
      <c r="DL47" s="224">
        <v>2181608</v>
      </c>
      <c r="DM47" s="224">
        <v>2272043</v>
      </c>
      <c r="DN47" s="224">
        <v>2364099</v>
      </c>
      <c r="DO47" s="224">
        <v>2456225</v>
      </c>
      <c r="DP47" s="224">
        <v>2541872</v>
      </c>
      <c r="DQ47" s="224">
        <v>2629867</v>
      </c>
      <c r="DR47" s="224">
        <v>2724197</v>
      </c>
      <c r="DS47" s="224">
        <v>2811213</v>
      </c>
      <c r="DT47" s="224">
        <v>2913642</v>
      </c>
      <c r="DU47" s="224">
        <v>3003167</v>
      </c>
      <c r="DV47" s="224">
        <v>3083480</v>
      </c>
      <c r="DW47" s="224">
        <v>3162683</v>
      </c>
      <c r="DX47" s="224">
        <v>3224462</v>
      </c>
    </row>
    <row r="48" spans="1:128">
      <c r="A48" s="1" t="s">
        <v>21</v>
      </c>
      <c r="B48" s="1" t="s">
        <v>13</v>
      </c>
      <c r="C48" s="1">
        <v>84</v>
      </c>
      <c r="D48" s="1" t="s">
        <v>36</v>
      </c>
      <c r="E48" s="1" t="s">
        <v>60</v>
      </c>
      <c r="F48" s="8">
        <v>27</v>
      </c>
      <c r="G48" s="8">
        <v>2700</v>
      </c>
      <c r="H48" s="8" t="s">
        <v>61</v>
      </c>
      <c r="I48" s="5">
        <v>400</v>
      </c>
      <c r="J48" s="1" t="s">
        <v>16</v>
      </c>
      <c r="K48" s="6" t="s">
        <v>65</v>
      </c>
      <c r="L48" s="1" t="s">
        <v>62</v>
      </c>
      <c r="M48" s="1">
        <v>1</v>
      </c>
      <c r="N48" s="8">
        <v>1</v>
      </c>
      <c r="AD48" s="1">
        <v>7767</v>
      </c>
      <c r="AE48" s="1">
        <v>16456</v>
      </c>
      <c r="AF48" s="1">
        <v>25266</v>
      </c>
      <c r="AG48" s="1">
        <v>38508</v>
      </c>
      <c r="AH48" s="1">
        <v>49694</v>
      </c>
      <c r="AI48" s="1">
        <v>59089</v>
      </c>
      <c r="AJ48" s="1">
        <v>68045</v>
      </c>
      <c r="AK48" s="1">
        <v>75847</v>
      </c>
      <c r="AL48" s="1">
        <v>84827</v>
      </c>
      <c r="AM48" s="1">
        <v>92154</v>
      </c>
      <c r="AN48" s="1">
        <v>99199</v>
      </c>
      <c r="AO48" s="1">
        <v>108259</v>
      </c>
      <c r="AP48" s="1">
        <v>115158</v>
      </c>
      <c r="AQ48" s="1">
        <v>122874</v>
      </c>
      <c r="AR48" s="1">
        <v>128454</v>
      </c>
      <c r="AS48" s="1">
        <v>133344</v>
      </c>
      <c r="AT48" s="1">
        <v>140751</v>
      </c>
      <c r="AU48" s="1">
        <v>145970</v>
      </c>
      <c r="AV48" s="1">
        <v>151027</v>
      </c>
      <c r="AW48" s="1">
        <v>157692</v>
      </c>
      <c r="AX48" s="1">
        <v>160231</v>
      </c>
      <c r="AY48" s="1">
        <v>166143</v>
      </c>
      <c r="AZ48" s="1">
        <v>173687</v>
      </c>
      <c r="BA48" s="1">
        <v>182778</v>
      </c>
      <c r="BB48" s="1">
        <v>194856</v>
      </c>
      <c r="BC48" s="1">
        <v>213497</v>
      </c>
      <c r="BD48" s="1">
        <v>238378</v>
      </c>
      <c r="BE48" s="1">
        <v>246043</v>
      </c>
      <c r="BF48" s="1">
        <v>248351</v>
      </c>
      <c r="BG48" s="1">
        <v>251394</v>
      </c>
      <c r="BH48" s="1">
        <v>260933</v>
      </c>
      <c r="BI48" s="1">
        <v>267925</v>
      </c>
      <c r="BJ48" s="1">
        <v>272048</v>
      </c>
      <c r="BK48" s="1">
        <v>275307</v>
      </c>
      <c r="BL48" s="1">
        <v>280587</v>
      </c>
      <c r="BM48" s="1">
        <v>287345</v>
      </c>
      <c r="BN48" s="1">
        <v>295544</v>
      </c>
      <c r="BO48" s="1">
        <v>303817</v>
      </c>
      <c r="BP48" s="1">
        <v>305835</v>
      </c>
      <c r="BQ48" s="1">
        <v>308513</v>
      </c>
      <c r="BR48" s="1">
        <v>308934</v>
      </c>
      <c r="BS48" s="1">
        <v>310321</v>
      </c>
      <c r="BT48" s="1">
        <v>315096</v>
      </c>
      <c r="BU48" s="1">
        <v>320287</v>
      </c>
      <c r="BV48" s="1">
        <v>325367</v>
      </c>
      <c r="BW48" s="1">
        <v>330533</v>
      </c>
      <c r="BX48" s="1">
        <v>336500</v>
      </c>
      <c r="BY48" s="1">
        <v>342299</v>
      </c>
      <c r="BZ48" s="1">
        <v>350168</v>
      </c>
      <c r="CA48" s="1">
        <v>351027</v>
      </c>
      <c r="CB48" s="1">
        <v>351524</v>
      </c>
      <c r="CC48" s="1">
        <v>351970</v>
      </c>
      <c r="CD48" s="1">
        <v>352373</v>
      </c>
      <c r="CE48" s="1">
        <v>352812</v>
      </c>
      <c r="CF48" s="1">
        <v>358019</v>
      </c>
      <c r="CG48" s="1">
        <v>364351</v>
      </c>
      <c r="CH48" s="1">
        <v>369688</v>
      </c>
      <c r="CI48" s="1">
        <v>372494</v>
      </c>
      <c r="CJ48" s="1">
        <v>376879</v>
      </c>
      <c r="CK48" s="1">
        <v>382748</v>
      </c>
      <c r="CL48" s="1">
        <v>389766</v>
      </c>
      <c r="CM48" s="1">
        <v>393273</v>
      </c>
      <c r="CN48" s="1">
        <v>393683</v>
      </c>
      <c r="CO48" s="1">
        <v>394117</v>
      </c>
      <c r="CP48" s="1">
        <v>394541</v>
      </c>
      <c r="CQ48" s="1">
        <v>396680</v>
      </c>
      <c r="CR48" s="1">
        <v>403554</v>
      </c>
      <c r="CS48" s="1">
        <v>407898</v>
      </c>
      <c r="CT48" s="1">
        <v>412245</v>
      </c>
      <c r="CU48" s="1">
        <v>416277</v>
      </c>
      <c r="CV48" s="1">
        <v>420547</v>
      </c>
      <c r="CW48" s="1">
        <v>424770</v>
      </c>
      <c r="CX48" s="1">
        <v>429347</v>
      </c>
      <c r="CY48" s="1">
        <v>431424</v>
      </c>
      <c r="CZ48" s="1">
        <v>432451</v>
      </c>
      <c r="DA48" s="1">
        <v>433169</v>
      </c>
      <c r="DB48" s="1">
        <v>433610</v>
      </c>
      <c r="DC48" s="1">
        <v>436034</v>
      </c>
      <c r="DD48" s="1">
        <v>440938</v>
      </c>
      <c r="DE48" s="224">
        <v>444440</v>
      </c>
      <c r="DF48" s="224">
        <v>448361</v>
      </c>
      <c r="DG48" s="224">
        <v>452014</v>
      </c>
      <c r="DH48" s="224">
        <v>455490</v>
      </c>
      <c r="DI48" s="224">
        <v>460000</v>
      </c>
      <c r="DJ48" s="224">
        <v>465194</v>
      </c>
      <c r="DK48" s="224">
        <v>469833</v>
      </c>
      <c r="DL48" s="224">
        <v>473368</v>
      </c>
      <c r="DM48" s="224">
        <v>474673</v>
      </c>
      <c r="DN48" s="224">
        <v>475956</v>
      </c>
      <c r="DO48" s="224">
        <v>477629</v>
      </c>
      <c r="DP48" s="224">
        <v>482298</v>
      </c>
      <c r="DQ48" s="224">
        <v>487028</v>
      </c>
      <c r="DR48" s="224">
        <v>491083</v>
      </c>
      <c r="DS48" s="224">
        <v>494013</v>
      </c>
      <c r="DT48" s="224">
        <v>497669</v>
      </c>
      <c r="DU48" s="224">
        <v>500935</v>
      </c>
      <c r="DV48" s="224">
        <v>505252</v>
      </c>
      <c r="DW48" s="224">
        <v>508403</v>
      </c>
      <c r="DX48" s="224">
        <v>510259</v>
      </c>
    </row>
    <row r="49" spans="1:128">
      <c r="A49" s="1" t="s">
        <v>21</v>
      </c>
      <c r="B49" s="1" t="s">
        <v>13</v>
      </c>
      <c r="C49" s="1">
        <v>38</v>
      </c>
      <c r="D49" s="1" t="s">
        <v>63</v>
      </c>
      <c r="E49" s="1" t="s">
        <v>60</v>
      </c>
      <c r="F49" s="8">
        <v>27</v>
      </c>
      <c r="G49" s="8">
        <v>2700</v>
      </c>
      <c r="H49" s="1">
        <v>5</v>
      </c>
      <c r="I49" s="5">
        <v>200</v>
      </c>
      <c r="J49" s="1" t="s">
        <v>16</v>
      </c>
      <c r="K49" s="6" t="s">
        <v>65</v>
      </c>
      <c r="L49" s="1" t="s">
        <v>64</v>
      </c>
      <c r="M49" s="1">
        <v>2</v>
      </c>
      <c r="N49" s="8">
        <v>1</v>
      </c>
      <c r="AD49" s="1">
        <v>6170</v>
      </c>
      <c r="AE49" s="1">
        <v>13326</v>
      </c>
      <c r="AF49" s="1">
        <v>21080</v>
      </c>
      <c r="AG49" s="1">
        <v>32621</v>
      </c>
      <c r="AH49" s="1">
        <v>42353</v>
      </c>
      <c r="AI49" s="1">
        <v>49027</v>
      </c>
      <c r="AJ49" s="1">
        <v>53940</v>
      </c>
      <c r="AK49" s="1">
        <v>58108</v>
      </c>
      <c r="AL49" s="1">
        <v>61697</v>
      </c>
      <c r="AM49" s="1">
        <v>64622</v>
      </c>
      <c r="AN49" s="1">
        <v>67174</v>
      </c>
      <c r="AO49" s="1">
        <v>71504</v>
      </c>
      <c r="AP49" s="1">
        <v>76366</v>
      </c>
      <c r="AQ49" s="1">
        <v>83227</v>
      </c>
      <c r="AR49" s="1">
        <v>88574</v>
      </c>
      <c r="AS49" s="1">
        <v>94488</v>
      </c>
      <c r="AT49" s="1">
        <v>101003</v>
      </c>
      <c r="AU49" s="1">
        <v>105371</v>
      </c>
      <c r="AV49" s="1">
        <v>108316</v>
      </c>
      <c r="AW49" s="1">
        <v>112391</v>
      </c>
      <c r="AX49" s="1">
        <v>113160</v>
      </c>
      <c r="AY49" s="1">
        <v>114920</v>
      </c>
      <c r="AZ49" s="1">
        <v>118153</v>
      </c>
      <c r="BA49" s="1">
        <v>122570</v>
      </c>
      <c r="BB49" s="1">
        <v>130207</v>
      </c>
      <c r="BC49" s="1">
        <v>140954</v>
      </c>
      <c r="BD49" s="1">
        <v>147323</v>
      </c>
      <c r="BE49" s="1">
        <v>149179</v>
      </c>
      <c r="BF49" s="1">
        <v>149908</v>
      </c>
      <c r="BG49" s="1">
        <v>150807</v>
      </c>
      <c r="BH49" s="1">
        <v>155472</v>
      </c>
      <c r="BI49" s="1">
        <v>157555</v>
      </c>
      <c r="BJ49" s="1">
        <v>158861</v>
      </c>
      <c r="BK49" s="1">
        <v>160002</v>
      </c>
      <c r="BL49" s="1">
        <v>161765</v>
      </c>
      <c r="BM49" s="1">
        <v>164251</v>
      </c>
      <c r="BN49" s="1">
        <v>168392</v>
      </c>
      <c r="BO49" s="1">
        <v>172671</v>
      </c>
      <c r="BP49" s="1">
        <v>173563</v>
      </c>
      <c r="BQ49" s="1">
        <v>174377</v>
      </c>
      <c r="BR49" s="1">
        <v>174395</v>
      </c>
      <c r="BS49" s="1">
        <v>175499</v>
      </c>
      <c r="BT49" s="1">
        <v>180093</v>
      </c>
      <c r="BU49" s="1">
        <v>181498</v>
      </c>
      <c r="BV49" s="1">
        <v>182857</v>
      </c>
      <c r="BW49" s="1">
        <v>184251</v>
      </c>
      <c r="BX49" s="1">
        <v>185948</v>
      </c>
      <c r="BY49" s="1">
        <v>188136</v>
      </c>
      <c r="BZ49" s="1">
        <v>191979</v>
      </c>
      <c r="CA49" s="1">
        <v>192183</v>
      </c>
      <c r="CB49" s="1">
        <v>192216</v>
      </c>
      <c r="CC49" s="1">
        <v>192219</v>
      </c>
      <c r="CD49" s="1">
        <v>192270</v>
      </c>
      <c r="CE49" s="1">
        <v>192273</v>
      </c>
      <c r="CF49" s="1">
        <v>194136</v>
      </c>
      <c r="CG49" s="1">
        <v>196489</v>
      </c>
      <c r="CH49" s="1">
        <v>198006</v>
      </c>
      <c r="CI49" s="1">
        <v>198670</v>
      </c>
      <c r="CJ49" s="1">
        <v>199898</v>
      </c>
      <c r="CK49" s="1">
        <v>202292</v>
      </c>
      <c r="CL49" s="1">
        <v>205865</v>
      </c>
      <c r="CM49" s="1">
        <v>207863</v>
      </c>
      <c r="CN49" s="1">
        <v>207908</v>
      </c>
      <c r="CO49" s="1">
        <v>208155</v>
      </c>
      <c r="CP49" s="1">
        <v>208173</v>
      </c>
      <c r="CQ49" s="1">
        <v>208984</v>
      </c>
      <c r="CR49" s="1">
        <v>211553</v>
      </c>
      <c r="CS49" s="1">
        <v>213128</v>
      </c>
      <c r="CT49" s="1">
        <v>214191</v>
      </c>
      <c r="CU49" s="1">
        <v>215253</v>
      </c>
      <c r="CV49" s="1">
        <v>216622</v>
      </c>
      <c r="CW49" s="1">
        <v>218494</v>
      </c>
      <c r="CX49" s="1">
        <v>221014</v>
      </c>
      <c r="CY49" s="1">
        <v>221462</v>
      </c>
      <c r="CZ49" s="1">
        <v>221551</v>
      </c>
      <c r="DA49" s="1">
        <v>221614</v>
      </c>
      <c r="DB49" s="1">
        <v>221660</v>
      </c>
      <c r="DC49" s="1">
        <v>222377</v>
      </c>
      <c r="DD49" s="1">
        <v>224336</v>
      </c>
      <c r="DE49" s="224">
        <v>225436</v>
      </c>
      <c r="DF49" s="224">
        <v>226248</v>
      </c>
      <c r="DG49" s="224">
        <v>227041</v>
      </c>
      <c r="DH49" s="224">
        <v>228114</v>
      </c>
      <c r="DI49" s="224">
        <v>229436</v>
      </c>
      <c r="DJ49" s="224">
        <v>231963</v>
      </c>
      <c r="DK49" s="224">
        <v>234722</v>
      </c>
      <c r="DL49" s="224">
        <v>235955</v>
      </c>
      <c r="DM49" s="224">
        <v>236130</v>
      </c>
      <c r="DN49" s="224">
        <v>236243</v>
      </c>
      <c r="DO49" s="224">
        <v>236438</v>
      </c>
      <c r="DP49" s="224">
        <v>238604</v>
      </c>
      <c r="DQ49" s="224">
        <v>240016</v>
      </c>
      <c r="DR49" s="224">
        <v>240908</v>
      </c>
      <c r="DS49" s="224">
        <v>241693</v>
      </c>
      <c r="DT49" s="224">
        <v>242693</v>
      </c>
      <c r="DU49" s="224">
        <v>243710</v>
      </c>
      <c r="DV49" s="224">
        <v>245933</v>
      </c>
      <c r="DW49" s="224">
        <v>247181</v>
      </c>
      <c r="DX49" s="224">
        <v>247629</v>
      </c>
    </row>
    <row r="50" spans="1:128">
      <c r="A50" s="1" t="s">
        <v>21</v>
      </c>
      <c r="B50" s="1" t="s">
        <v>13</v>
      </c>
      <c r="D50" s="1" t="s">
        <v>55</v>
      </c>
      <c r="E50" s="1" t="s">
        <v>664</v>
      </c>
      <c r="I50" s="5"/>
      <c r="L50" s="1" t="s">
        <v>112</v>
      </c>
      <c r="M50" s="1"/>
      <c r="N50" s="8">
        <v>1</v>
      </c>
      <c r="DE50" s="224"/>
      <c r="DF50" s="224"/>
      <c r="DG50" s="224"/>
      <c r="DH50" s="224"/>
      <c r="DI50" s="224"/>
      <c r="DJ50" s="224"/>
      <c r="DK50" s="224"/>
      <c r="DL50" s="224"/>
      <c r="DM50" s="224"/>
      <c r="DN50" s="224"/>
      <c r="DO50" s="224">
        <v>531796</v>
      </c>
      <c r="DP50" s="224">
        <v>531797</v>
      </c>
      <c r="DQ50" s="224">
        <v>531836</v>
      </c>
      <c r="DR50" s="224">
        <v>531913</v>
      </c>
      <c r="DS50" s="224">
        <v>532132</v>
      </c>
      <c r="DT50" s="224">
        <v>532133</v>
      </c>
      <c r="DU50" s="224">
        <v>532133</v>
      </c>
      <c r="DV50" s="224">
        <v>532139</v>
      </c>
      <c r="DW50" s="224">
        <v>533511</v>
      </c>
      <c r="DX50" s="224">
        <v>533850</v>
      </c>
    </row>
    <row r="51" spans="1:128">
      <c r="A51" s="1" t="s">
        <v>403</v>
      </c>
      <c r="B51" s="1" t="s">
        <v>13</v>
      </c>
      <c r="C51" s="1">
        <v>161</v>
      </c>
      <c r="D51" s="1" t="s">
        <v>426</v>
      </c>
      <c r="E51" s="1" t="s">
        <v>652</v>
      </c>
      <c r="F51" s="8" t="s">
        <v>585</v>
      </c>
      <c r="G51" s="8" t="s">
        <v>661</v>
      </c>
      <c r="I51" s="5">
        <v>32</v>
      </c>
      <c r="J51" s="1" t="s">
        <v>16</v>
      </c>
      <c r="L51" s="38" t="s">
        <v>586</v>
      </c>
      <c r="M51" s="1"/>
      <c r="N51" s="8">
        <v>1</v>
      </c>
      <c r="CO51" s="1">
        <v>15.2</v>
      </c>
      <c r="CP51" s="1">
        <v>133</v>
      </c>
      <c r="CQ51" s="1">
        <v>155</v>
      </c>
      <c r="CR51" s="1">
        <v>169</v>
      </c>
      <c r="CS51" s="1">
        <v>184</v>
      </c>
      <c r="CT51" s="1">
        <v>202</v>
      </c>
      <c r="CU51" s="1">
        <v>223</v>
      </c>
      <c r="CV51" s="1">
        <v>239</v>
      </c>
      <c r="CW51" s="1">
        <v>269</v>
      </c>
      <c r="CX51" s="1">
        <v>301</v>
      </c>
      <c r="CY51" s="1">
        <v>339</v>
      </c>
      <c r="CZ51" s="1">
        <v>397</v>
      </c>
      <c r="DA51" s="1">
        <v>417</v>
      </c>
      <c r="DB51" s="1">
        <v>455</v>
      </c>
      <c r="DC51" s="1">
        <v>493</v>
      </c>
      <c r="DD51" s="1">
        <v>514</v>
      </c>
      <c r="DE51" s="1">
        <v>529</v>
      </c>
      <c r="DF51" s="1">
        <v>547</v>
      </c>
      <c r="DG51" s="1">
        <v>554</v>
      </c>
      <c r="DH51" s="1">
        <v>558</v>
      </c>
      <c r="DI51" s="1">
        <v>595</v>
      </c>
      <c r="DJ51" s="1">
        <v>595</v>
      </c>
      <c r="DK51" s="1">
        <v>595</v>
      </c>
      <c r="DL51" s="1">
        <v>595</v>
      </c>
      <c r="DM51" s="1">
        <v>638</v>
      </c>
      <c r="DN51" s="1">
        <v>2923</v>
      </c>
      <c r="DO51" s="1">
        <v>5307</v>
      </c>
      <c r="DP51" s="1">
        <v>7076</v>
      </c>
      <c r="DQ51" s="1">
        <v>8199</v>
      </c>
      <c r="DR51" s="1">
        <v>9632</v>
      </c>
      <c r="DS51" s="1">
        <v>10867</v>
      </c>
      <c r="DT51" s="1">
        <v>12009</v>
      </c>
      <c r="DU51" s="1">
        <v>12920</v>
      </c>
      <c r="DV51" s="1">
        <v>14775</v>
      </c>
      <c r="DW51" s="1">
        <v>17438</v>
      </c>
      <c r="DX51" s="1">
        <v>20210</v>
      </c>
    </row>
    <row r="52" spans="1:128">
      <c r="A52" s="1" t="s">
        <v>102</v>
      </c>
      <c r="B52" s="1" t="s">
        <v>13</v>
      </c>
      <c r="C52" s="1">
        <v>151</v>
      </c>
      <c r="D52" s="1" t="s">
        <v>63</v>
      </c>
      <c r="E52" s="1" t="s">
        <v>658</v>
      </c>
      <c r="F52" s="8" t="s">
        <v>101</v>
      </c>
      <c r="G52" s="8">
        <v>1600</v>
      </c>
      <c r="H52" s="1">
        <v>59</v>
      </c>
      <c r="I52" s="5">
        <v>50</v>
      </c>
      <c r="J52" s="1" t="s">
        <v>16</v>
      </c>
      <c r="L52" s="7">
        <v>87811949</v>
      </c>
      <c r="M52" s="1">
        <v>12</v>
      </c>
      <c r="N52" s="8">
        <v>1</v>
      </c>
      <c r="CU52" s="1">
        <v>27963</v>
      </c>
      <c r="CV52" s="1">
        <v>28005</v>
      </c>
      <c r="CW52" s="1">
        <v>28164</v>
      </c>
      <c r="CX52" s="1">
        <v>28338</v>
      </c>
      <c r="CY52" s="1">
        <v>28486</v>
      </c>
      <c r="CZ52" s="1">
        <v>28486</v>
      </c>
      <c r="DA52" s="1">
        <v>28486</v>
      </c>
      <c r="DB52" s="1">
        <v>28486</v>
      </c>
      <c r="DC52" s="1">
        <v>28486</v>
      </c>
      <c r="DD52" s="1">
        <v>28486</v>
      </c>
      <c r="DE52" s="1">
        <v>28487</v>
      </c>
      <c r="DF52" s="1">
        <v>28574</v>
      </c>
      <c r="DG52" s="1">
        <v>28688</v>
      </c>
      <c r="DH52" s="1">
        <v>28808</v>
      </c>
      <c r="DI52" s="1">
        <v>28963</v>
      </c>
      <c r="DJ52" s="1">
        <v>29137</v>
      </c>
      <c r="DK52" s="1">
        <v>29328</v>
      </c>
      <c r="DL52" s="1">
        <v>29483</v>
      </c>
      <c r="DM52" s="1">
        <v>29629</v>
      </c>
      <c r="DN52" s="1">
        <v>29795</v>
      </c>
      <c r="DO52" s="1">
        <v>29953</v>
      </c>
      <c r="DP52" s="1">
        <v>30097</v>
      </c>
      <c r="DQ52" s="1">
        <v>30234</v>
      </c>
      <c r="DR52" s="1">
        <v>30345</v>
      </c>
      <c r="DS52" s="1">
        <v>30442</v>
      </c>
      <c r="DT52" s="1">
        <v>30569</v>
      </c>
      <c r="DU52" s="1">
        <v>30697</v>
      </c>
      <c r="DV52" s="1">
        <v>30862</v>
      </c>
      <c r="DW52" s="1">
        <v>31028</v>
      </c>
      <c r="DX52" s="1">
        <v>31195</v>
      </c>
    </row>
    <row r="53" spans="1:128">
      <c r="A53" s="1" t="s">
        <v>21</v>
      </c>
      <c r="B53" s="1" t="s">
        <v>13</v>
      </c>
      <c r="D53" s="1" t="s">
        <v>145</v>
      </c>
      <c r="E53" s="1" t="s">
        <v>539</v>
      </c>
      <c r="F53" s="8" t="s">
        <v>604</v>
      </c>
      <c r="I53" s="5"/>
      <c r="K53" s="1" t="s">
        <v>634</v>
      </c>
      <c r="N53" s="1">
        <v>1</v>
      </c>
      <c r="CZ53" s="1">
        <v>0</v>
      </c>
      <c r="DA53" s="1">
        <v>49471</v>
      </c>
      <c r="DB53" s="1">
        <v>666565.56299999997</v>
      </c>
      <c r="DC53" s="223">
        <v>1647708.25</v>
      </c>
      <c r="DD53" s="1">
        <v>2867956</v>
      </c>
      <c r="DE53" s="224">
        <v>4178408</v>
      </c>
      <c r="DF53" s="224">
        <v>5482960</v>
      </c>
      <c r="DG53" s="224">
        <v>6653345</v>
      </c>
      <c r="DH53" s="224">
        <v>7631863</v>
      </c>
      <c r="DI53" s="224">
        <v>8628224</v>
      </c>
      <c r="DJ53" s="224">
        <v>9649335</v>
      </c>
      <c r="DK53" s="224">
        <v>1194260</v>
      </c>
      <c r="DL53" s="224">
        <v>2285821</v>
      </c>
      <c r="DM53" s="224">
        <v>3542696</v>
      </c>
      <c r="DN53" s="224">
        <v>4358304</v>
      </c>
      <c r="DO53" s="224">
        <v>5501538</v>
      </c>
      <c r="DP53" s="224">
        <v>6606034</v>
      </c>
      <c r="DQ53" s="224">
        <v>7963371</v>
      </c>
      <c r="DR53" s="224">
        <v>8350142</v>
      </c>
      <c r="DS53" s="224">
        <v>8403003</v>
      </c>
      <c r="DT53" s="224">
        <v>8490910</v>
      </c>
      <c r="DU53" s="224">
        <v>8710559</v>
      </c>
      <c r="DV53" s="224">
        <v>42545</v>
      </c>
      <c r="DW53" s="224">
        <v>1437158</v>
      </c>
      <c r="DX53" s="224">
        <v>2646850</v>
      </c>
    </row>
    <row r="54" spans="1:128">
      <c r="A54" s="1" t="s">
        <v>618</v>
      </c>
      <c r="B54" s="1" t="s">
        <v>13</v>
      </c>
      <c r="C54" s="1">
        <v>156</v>
      </c>
      <c r="D54" s="1" t="s">
        <v>593</v>
      </c>
      <c r="E54" s="1" t="s">
        <v>596</v>
      </c>
      <c r="F54" s="8" t="s">
        <v>571</v>
      </c>
      <c r="G54" s="8" t="s">
        <v>572</v>
      </c>
      <c r="I54" s="5">
        <v>25</v>
      </c>
      <c r="J54" s="1" t="s">
        <v>16</v>
      </c>
      <c r="L54" s="1" t="s">
        <v>619</v>
      </c>
      <c r="N54" s="1">
        <v>1</v>
      </c>
      <c r="CV54" s="1">
        <v>0</v>
      </c>
      <c r="CW54" s="1">
        <v>2051</v>
      </c>
      <c r="CX54" s="1">
        <v>2625</v>
      </c>
      <c r="CY54" s="1">
        <v>3233</v>
      </c>
      <c r="CZ54" s="1">
        <v>3851</v>
      </c>
      <c r="DA54" s="1">
        <v>4246</v>
      </c>
      <c r="DB54" s="1">
        <v>5557</v>
      </c>
      <c r="DC54" s="1">
        <v>6553</v>
      </c>
      <c r="DD54" s="1">
        <v>7101</v>
      </c>
      <c r="DE54" s="1">
        <v>7609</v>
      </c>
      <c r="DF54" s="1">
        <v>7988</v>
      </c>
      <c r="DG54" s="1">
        <v>8250</v>
      </c>
      <c r="DH54" s="1">
        <v>8550</v>
      </c>
      <c r="DI54" s="1">
        <v>8822</v>
      </c>
      <c r="DJ54" s="1">
        <v>9263</v>
      </c>
      <c r="DK54" s="1">
        <v>9792</v>
      </c>
      <c r="DL54" s="1">
        <v>10228</v>
      </c>
      <c r="DM54" s="1">
        <v>10428</v>
      </c>
      <c r="DN54" s="1">
        <v>11002</v>
      </c>
      <c r="DO54" s="1">
        <v>11541</v>
      </c>
      <c r="DP54" s="1">
        <v>12077</v>
      </c>
      <c r="DQ54" s="1">
        <v>12471</v>
      </c>
      <c r="DR54" s="1">
        <v>12905</v>
      </c>
      <c r="DS54" s="1">
        <v>13196</v>
      </c>
      <c r="DT54" s="1">
        <v>13726</v>
      </c>
      <c r="DU54" s="1">
        <v>13985</v>
      </c>
      <c r="DV54" s="1">
        <v>14316</v>
      </c>
      <c r="DW54" s="1">
        <v>14867</v>
      </c>
      <c r="DX54" s="1">
        <v>15202</v>
      </c>
    </row>
    <row r="55" spans="1:128">
      <c r="A55" s="1" t="s">
        <v>475</v>
      </c>
      <c r="B55" s="1" t="s">
        <v>13</v>
      </c>
      <c r="C55" s="1">
        <v>157</v>
      </c>
      <c r="D55" s="1" t="s">
        <v>470</v>
      </c>
      <c r="E55" s="1" t="s">
        <v>628</v>
      </c>
      <c r="F55" s="8">
        <v>17</v>
      </c>
      <c r="G55" s="8">
        <v>17000</v>
      </c>
      <c r="I55" s="5">
        <v>32</v>
      </c>
      <c r="J55" s="1" t="s">
        <v>16</v>
      </c>
      <c r="L55" s="1" t="s">
        <v>105</v>
      </c>
      <c r="N55" s="1">
        <v>1</v>
      </c>
      <c r="CX55" s="1">
        <v>15696</v>
      </c>
      <c r="CY55" s="1">
        <v>16257</v>
      </c>
      <c r="CZ55" s="1">
        <v>16263</v>
      </c>
      <c r="DA55" s="1">
        <v>16272</v>
      </c>
      <c r="DB55" s="1">
        <v>16282</v>
      </c>
      <c r="DC55" s="1">
        <v>16295</v>
      </c>
      <c r="DD55" s="1">
        <v>16295</v>
      </c>
      <c r="DE55" s="1">
        <v>16310</v>
      </c>
      <c r="DF55" s="1">
        <v>16322</v>
      </c>
      <c r="DG55" s="1">
        <v>16333</v>
      </c>
      <c r="DH55" s="1">
        <v>16345</v>
      </c>
      <c r="DI55" s="1">
        <v>16358</v>
      </c>
      <c r="DJ55" s="1">
        <v>16371</v>
      </c>
      <c r="DK55" s="1">
        <v>16385</v>
      </c>
      <c r="DL55" s="1">
        <v>16398</v>
      </c>
      <c r="DM55" s="1">
        <v>16409</v>
      </c>
      <c r="DN55" s="1">
        <v>16423</v>
      </c>
      <c r="DO55" s="1">
        <v>16437</v>
      </c>
      <c r="DP55" s="1">
        <v>16488</v>
      </c>
      <c r="DQ55" s="1">
        <v>16622</v>
      </c>
      <c r="DR55" s="1">
        <v>16731</v>
      </c>
      <c r="DS55" s="1">
        <v>16797</v>
      </c>
      <c r="DT55" s="1">
        <v>16878</v>
      </c>
      <c r="DU55" s="1">
        <v>17160</v>
      </c>
      <c r="DV55" s="1">
        <v>17560</v>
      </c>
      <c r="DW55" s="1">
        <v>17960</v>
      </c>
      <c r="DX55" s="1">
        <v>18254</v>
      </c>
    </row>
    <row r="56" spans="1:128">
      <c r="A56" s="1" t="s">
        <v>474</v>
      </c>
      <c r="B56" s="1" t="s">
        <v>13</v>
      </c>
      <c r="D56" s="1" t="s">
        <v>451</v>
      </c>
      <c r="E56" s="1" t="s">
        <v>479</v>
      </c>
      <c r="F56" s="1">
        <v>16</v>
      </c>
      <c r="G56" s="8">
        <v>1600</v>
      </c>
      <c r="H56" s="8"/>
      <c r="I56" s="5">
        <v>32</v>
      </c>
      <c r="J56" s="1" t="s">
        <v>16</v>
      </c>
      <c r="K56" s="13"/>
      <c r="L56" s="38" t="s">
        <v>472</v>
      </c>
      <c r="M56" s="1"/>
      <c r="N56" s="8">
        <v>1</v>
      </c>
      <c r="BV56" s="1">
        <v>1721</v>
      </c>
      <c r="BW56" s="1">
        <v>1721</v>
      </c>
      <c r="BX56" s="1">
        <v>1721</v>
      </c>
      <c r="BY56" s="1">
        <v>1721</v>
      </c>
      <c r="BZ56" s="1">
        <v>1721</v>
      </c>
      <c r="CA56" s="1">
        <v>1721</v>
      </c>
      <c r="CB56" s="1">
        <v>1721</v>
      </c>
      <c r="CC56" s="1">
        <v>1721</v>
      </c>
      <c r="CD56" s="1">
        <v>1721</v>
      </c>
      <c r="CE56" s="1">
        <v>1721</v>
      </c>
      <c r="CF56" s="1">
        <v>1721</v>
      </c>
      <c r="CG56" s="1">
        <v>1721</v>
      </c>
      <c r="CH56" s="1">
        <v>1726</v>
      </c>
      <c r="CI56" s="1">
        <v>1726</v>
      </c>
      <c r="CJ56" s="1">
        <v>1726</v>
      </c>
      <c r="CK56" s="1">
        <v>1726</v>
      </c>
      <c r="CL56" s="1">
        <v>1726</v>
      </c>
      <c r="CM56" s="1">
        <v>1726</v>
      </c>
      <c r="CN56" s="1">
        <v>1726</v>
      </c>
      <c r="CO56" s="1">
        <v>1726</v>
      </c>
      <c r="CP56" s="1">
        <v>1726</v>
      </c>
      <c r="CQ56" s="1">
        <v>1726</v>
      </c>
      <c r="CR56" s="1">
        <v>1726</v>
      </c>
      <c r="CS56" s="1">
        <v>1726</v>
      </c>
      <c r="CT56" s="1">
        <v>1726</v>
      </c>
      <c r="CU56" s="1">
        <v>1726</v>
      </c>
      <c r="CV56" s="1">
        <v>1726</v>
      </c>
      <c r="CW56" s="1">
        <v>1726</v>
      </c>
      <c r="CX56" s="1">
        <v>1785</v>
      </c>
      <c r="CY56" s="1">
        <v>1830</v>
      </c>
      <c r="CZ56" s="1">
        <v>1915</v>
      </c>
      <c r="DA56" s="1">
        <v>1915</v>
      </c>
      <c r="DB56" s="1">
        <v>1915</v>
      </c>
      <c r="DC56" s="1">
        <v>1915</v>
      </c>
      <c r="DD56" s="1">
        <v>1915</v>
      </c>
      <c r="DE56" s="1">
        <v>1915</v>
      </c>
      <c r="DF56" s="1">
        <v>1915</v>
      </c>
      <c r="DG56" s="1">
        <v>1915</v>
      </c>
      <c r="DH56" s="1">
        <v>1915</v>
      </c>
      <c r="DI56" s="1">
        <v>1915</v>
      </c>
      <c r="DJ56" s="1">
        <v>1920</v>
      </c>
      <c r="DK56" s="1">
        <v>1920</v>
      </c>
      <c r="DL56" s="1">
        <v>1920</v>
      </c>
      <c r="DM56" s="1">
        <v>1920</v>
      </c>
      <c r="DN56" s="1">
        <v>1920</v>
      </c>
      <c r="DO56" s="1">
        <v>1920</v>
      </c>
      <c r="DP56" s="1">
        <v>1920</v>
      </c>
      <c r="DQ56" s="1">
        <v>1920</v>
      </c>
      <c r="DR56" s="1">
        <v>1920</v>
      </c>
      <c r="DS56" s="1">
        <v>1920</v>
      </c>
      <c r="DT56" s="1">
        <v>1920</v>
      </c>
      <c r="DU56" s="1">
        <v>1920</v>
      </c>
      <c r="DV56" s="1">
        <v>1920</v>
      </c>
      <c r="DW56" s="1">
        <v>1920</v>
      </c>
      <c r="DX56" s="1">
        <v>1920</v>
      </c>
    </row>
    <row r="57" spans="1:128">
      <c r="A57" s="1" t="s">
        <v>646</v>
      </c>
      <c r="B57" s="1" t="s">
        <v>13</v>
      </c>
      <c r="E57" s="1" t="s">
        <v>80</v>
      </c>
      <c r="F57" s="1">
        <v>51</v>
      </c>
      <c r="G57" s="8">
        <v>5100</v>
      </c>
      <c r="H57" s="8"/>
      <c r="I57" s="5"/>
      <c r="K57" s="13"/>
      <c r="L57" s="1" t="s">
        <v>673</v>
      </c>
      <c r="M57" s="1"/>
      <c r="N57" s="8">
        <v>60</v>
      </c>
      <c r="DI57" s="1">
        <v>2024.77</v>
      </c>
      <c r="DJ57" s="1">
        <v>2432.69</v>
      </c>
      <c r="DK57" s="1">
        <v>2946.97</v>
      </c>
      <c r="DL57" s="1">
        <v>3330.04</v>
      </c>
      <c r="DM57" s="1">
        <v>3740.31</v>
      </c>
      <c r="DN57" s="1">
        <v>4215.45</v>
      </c>
      <c r="DO57" s="1">
        <v>4480.55</v>
      </c>
      <c r="DP57" s="1">
        <v>4934.6000000000004</v>
      </c>
      <c r="DQ57" s="1">
        <v>5387.85</v>
      </c>
      <c r="DR57" s="1">
        <v>5846.9</v>
      </c>
      <c r="DS57" s="1">
        <v>6263.76</v>
      </c>
      <c r="DT57" s="1">
        <v>6788.17</v>
      </c>
      <c r="DU57" s="1">
        <v>7295.17</v>
      </c>
      <c r="DV57" s="1">
        <v>7784.07</v>
      </c>
      <c r="DW57" s="1">
        <v>8265.7999999999993</v>
      </c>
      <c r="DX57" s="1">
        <v>8305.17</v>
      </c>
    </row>
    <row r="58" spans="1:128">
      <c r="B58" s="1" t="s">
        <v>13</v>
      </c>
      <c r="D58" s="1" t="s">
        <v>63</v>
      </c>
      <c r="E58" s="1" t="s">
        <v>662</v>
      </c>
      <c r="F58" s="1">
        <v>13</v>
      </c>
      <c r="G58" s="8">
        <v>1300</v>
      </c>
      <c r="H58" s="8">
        <v>61</v>
      </c>
      <c r="I58" s="5">
        <v>80</v>
      </c>
      <c r="J58" s="1" t="s">
        <v>16</v>
      </c>
      <c r="K58" s="13"/>
      <c r="L58" s="38">
        <v>7112290</v>
      </c>
      <c r="M58" s="1"/>
      <c r="N58" s="8">
        <v>1</v>
      </c>
      <c r="DN58" s="1">
        <v>36326</v>
      </c>
      <c r="DO58" s="1">
        <v>36326</v>
      </c>
      <c r="DP58" s="1">
        <v>36326</v>
      </c>
      <c r="DQ58" s="1">
        <v>36326</v>
      </c>
      <c r="DR58" s="1">
        <v>36326</v>
      </c>
      <c r="DS58" s="1">
        <v>36326</v>
      </c>
      <c r="DT58" s="1">
        <v>36326</v>
      </c>
      <c r="DU58" s="1">
        <v>36326</v>
      </c>
      <c r="DV58" s="1">
        <v>36326</v>
      </c>
      <c r="DW58" s="1">
        <v>36326</v>
      </c>
      <c r="DX58" s="1">
        <v>36327</v>
      </c>
    </row>
    <row r="59" spans="1:128">
      <c r="B59" s="1" t="s">
        <v>13</v>
      </c>
      <c r="D59" s="1" t="s">
        <v>63</v>
      </c>
      <c r="E59" s="1" t="s">
        <v>549</v>
      </c>
      <c r="F59" s="1">
        <v>45</v>
      </c>
      <c r="G59" s="8">
        <v>4500</v>
      </c>
      <c r="H59" s="8">
        <v>6</v>
      </c>
      <c r="I59" s="5">
        <v>400</v>
      </c>
      <c r="J59" s="1" t="s">
        <v>16</v>
      </c>
      <c r="K59" s="13"/>
      <c r="L59" s="1" t="s">
        <v>663</v>
      </c>
      <c r="M59" s="1"/>
      <c r="N59" s="8">
        <v>80</v>
      </c>
      <c r="DO59" s="1">
        <v>14.48</v>
      </c>
      <c r="DP59" s="1">
        <v>15.85</v>
      </c>
      <c r="DQ59" s="1">
        <v>21.27</v>
      </c>
      <c r="DR59" s="1">
        <v>26.4</v>
      </c>
      <c r="DS59" s="1">
        <v>31.35</v>
      </c>
      <c r="DT59" s="1">
        <v>37.97</v>
      </c>
      <c r="DU59" s="1">
        <v>42.05</v>
      </c>
      <c r="DV59" s="1">
        <v>47.28</v>
      </c>
      <c r="DW59" s="1">
        <v>53.55</v>
      </c>
      <c r="DX59" s="1">
        <v>66.650000000000006</v>
      </c>
    </row>
    <row r="60" spans="1:128">
      <c r="A60" s="1" t="s">
        <v>21</v>
      </c>
      <c r="B60" s="1" t="s">
        <v>13</v>
      </c>
      <c r="D60" s="1" t="s">
        <v>36</v>
      </c>
      <c r="E60" s="1" t="s">
        <v>547</v>
      </c>
      <c r="F60" s="8">
        <v>30</v>
      </c>
      <c r="G60" s="8">
        <v>3000</v>
      </c>
      <c r="I60" s="5"/>
      <c r="L60" s="1" t="s">
        <v>229</v>
      </c>
      <c r="M60" s="1"/>
      <c r="N60" s="8">
        <v>1</v>
      </c>
      <c r="DE60" s="224"/>
      <c r="DF60" s="224"/>
      <c r="DG60" s="224"/>
      <c r="DH60" s="224"/>
      <c r="DI60" s="224"/>
      <c r="DJ60" s="224"/>
      <c r="DK60" s="224"/>
      <c r="DL60" s="224"/>
      <c r="DM60" s="224"/>
      <c r="DN60" s="224"/>
      <c r="DO60" s="224"/>
      <c r="DP60" s="224"/>
      <c r="DQ60" s="224"/>
      <c r="DR60" s="224">
        <v>1571591</v>
      </c>
      <c r="DS60" s="224">
        <v>1604327</v>
      </c>
      <c r="DT60" s="224">
        <v>1649813</v>
      </c>
      <c r="DU60" s="1">
        <v>1666568</v>
      </c>
      <c r="DV60" s="1">
        <v>1666569</v>
      </c>
      <c r="DW60" s="224">
        <v>1701700</v>
      </c>
      <c r="DX60" s="224">
        <v>1742066</v>
      </c>
    </row>
    <row r="61" spans="1:128">
      <c r="B61" s="1" t="s">
        <v>13</v>
      </c>
      <c r="D61" s="1" t="s">
        <v>667</v>
      </c>
      <c r="E61" s="1" t="s">
        <v>596</v>
      </c>
      <c r="I61" s="5"/>
      <c r="K61" s="1" t="s">
        <v>669</v>
      </c>
      <c r="L61" s="1" t="s">
        <v>671</v>
      </c>
      <c r="M61" s="1"/>
      <c r="N61" s="8">
        <v>1</v>
      </c>
      <c r="DE61" s="224"/>
      <c r="DF61" s="224"/>
      <c r="DG61" s="224"/>
      <c r="DH61" s="224"/>
      <c r="DI61" s="224"/>
      <c r="DJ61" s="224"/>
      <c r="DK61" s="224"/>
      <c r="DL61" s="224"/>
      <c r="DM61" s="224"/>
      <c r="DN61" s="224"/>
      <c r="DO61" s="224"/>
      <c r="DP61" s="224"/>
      <c r="DQ61" s="224"/>
      <c r="DR61" s="224"/>
      <c r="DS61" s="224"/>
      <c r="DT61" s="224">
        <v>4264</v>
      </c>
      <c r="DU61" s="1">
        <v>4805</v>
      </c>
      <c r="DV61" s="1">
        <v>5492</v>
      </c>
      <c r="DW61" s="1">
        <v>6288</v>
      </c>
      <c r="DX61" s="1">
        <v>6847</v>
      </c>
    </row>
    <row r="62" spans="1:128">
      <c r="B62" s="1" t="s">
        <v>13</v>
      </c>
      <c r="D62" s="1" t="s">
        <v>63</v>
      </c>
      <c r="E62" s="1" t="s">
        <v>80</v>
      </c>
      <c r="I62" s="5"/>
      <c r="K62" s="1" t="s">
        <v>670</v>
      </c>
      <c r="L62" s="1" t="s">
        <v>675</v>
      </c>
      <c r="M62" s="1"/>
      <c r="N62" s="8">
        <v>1</v>
      </c>
      <c r="DE62" s="224"/>
      <c r="DF62" s="224"/>
      <c r="DG62" s="224"/>
      <c r="DH62" s="224"/>
      <c r="DI62" s="224"/>
      <c r="DJ62" s="224"/>
      <c r="DK62" s="224"/>
      <c r="DL62" s="224"/>
      <c r="DM62" s="224"/>
      <c r="DN62" s="224"/>
      <c r="DO62" s="224"/>
      <c r="DP62" s="224"/>
      <c r="DQ62" s="224"/>
      <c r="DR62" s="224"/>
      <c r="DS62" s="224">
        <v>905</v>
      </c>
      <c r="DT62" s="224">
        <v>2062</v>
      </c>
      <c r="DU62" s="1">
        <v>3352</v>
      </c>
      <c r="DV62" s="1">
        <v>4907</v>
      </c>
      <c r="DW62" s="1">
        <v>6565</v>
      </c>
      <c r="DX62" s="1">
        <v>8332</v>
      </c>
    </row>
    <row r="63" spans="1:128">
      <c r="B63" s="1" t="s">
        <v>13</v>
      </c>
      <c r="D63" s="1" t="s">
        <v>14</v>
      </c>
      <c r="E63" s="1" t="s">
        <v>80</v>
      </c>
      <c r="I63" s="5"/>
      <c r="K63" s="1" t="s">
        <v>670</v>
      </c>
      <c r="L63" s="1" t="s">
        <v>674</v>
      </c>
      <c r="M63" s="1"/>
      <c r="N63" s="8">
        <v>1</v>
      </c>
      <c r="DE63" s="224"/>
      <c r="DF63" s="224"/>
      <c r="DG63" s="224"/>
      <c r="DH63" s="224"/>
      <c r="DI63" s="224"/>
      <c r="DJ63" s="224"/>
      <c r="DK63" s="224"/>
      <c r="DL63" s="224"/>
      <c r="DM63" s="224"/>
      <c r="DN63" s="224"/>
      <c r="DO63" s="224"/>
      <c r="DP63" s="224"/>
      <c r="DQ63" s="224"/>
      <c r="DR63" s="224"/>
      <c r="DS63" s="224">
        <v>4213</v>
      </c>
      <c r="DT63" s="224">
        <v>4298</v>
      </c>
      <c r="DU63" s="1">
        <v>4690</v>
      </c>
      <c r="DV63" s="1">
        <v>6251</v>
      </c>
      <c r="DW63" s="1">
        <v>7934</v>
      </c>
      <c r="DX63" s="1">
        <v>9714</v>
      </c>
    </row>
    <row r="64" spans="1:128">
      <c r="B64" s="1" t="s">
        <v>13</v>
      </c>
      <c r="D64" s="1" t="s">
        <v>14</v>
      </c>
      <c r="E64" s="1" t="s">
        <v>668</v>
      </c>
      <c r="I64" s="5"/>
      <c r="M64" s="1"/>
      <c r="N64" s="8">
        <v>1</v>
      </c>
      <c r="DE64" s="224"/>
      <c r="DF64" s="224"/>
      <c r="DG64" s="224"/>
      <c r="DH64" s="224"/>
      <c r="DI64" s="224"/>
      <c r="DJ64" s="224"/>
      <c r="DK64" s="224"/>
      <c r="DL64" s="224"/>
      <c r="DM64" s="224"/>
      <c r="DN64" s="224"/>
      <c r="DO64" s="224"/>
      <c r="DP64" s="224"/>
      <c r="DQ64" s="224"/>
      <c r="DR64" s="224"/>
      <c r="DS64" s="224">
        <v>2393</v>
      </c>
      <c r="DT64" s="224">
        <v>3408</v>
      </c>
      <c r="DU64" s="1">
        <v>4390</v>
      </c>
      <c r="DV64" s="1">
        <v>4486</v>
      </c>
      <c r="DW64" s="1">
        <v>4576</v>
      </c>
      <c r="DX64" s="1">
        <v>4665</v>
      </c>
    </row>
    <row r="65" spans="2:128">
      <c r="B65" s="1" t="s">
        <v>13</v>
      </c>
      <c r="D65" s="1" t="s">
        <v>36</v>
      </c>
      <c r="F65" s="8">
        <v>58</v>
      </c>
      <c r="G65" s="8">
        <v>5800</v>
      </c>
      <c r="I65" s="5"/>
      <c r="K65" s="1" t="s">
        <v>149</v>
      </c>
      <c r="L65" s="1" t="s">
        <v>310</v>
      </c>
      <c r="M65" s="1"/>
      <c r="N65" s="8">
        <v>4</v>
      </c>
      <c r="DE65" s="224"/>
      <c r="DF65" s="224"/>
      <c r="DG65" s="224"/>
      <c r="DH65" s="224"/>
      <c r="DI65" s="224"/>
      <c r="DJ65" s="224"/>
      <c r="DK65" s="224"/>
      <c r="DL65" s="224"/>
      <c r="DM65" s="224"/>
      <c r="DN65" s="224"/>
      <c r="DO65" s="224"/>
      <c r="DP65" s="224"/>
      <c r="DQ65" s="224"/>
      <c r="DR65" s="224"/>
      <c r="DS65" s="224"/>
      <c r="DT65" s="224"/>
      <c r="DV65" s="1">
        <v>9250</v>
      </c>
      <c r="DW65" s="1">
        <v>9321</v>
      </c>
      <c r="DX65" s="1">
        <v>9445</v>
      </c>
    </row>
    <row r="66" spans="2:128">
      <c r="F66" s="1"/>
      <c r="H66" s="8"/>
      <c r="I66" s="5"/>
      <c r="K66" s="13"/>
      <c r="L66" s="38"/>
      <c r="M66" s="1"/>
      <c r="N66" s="8"/>
    </row>
    <row r="68" spans="2:128">
      <c r="B68" s="1" t="s">
        <v>85</v>
      </c>
      <c r="C68" s="1">
        <v>62</v>
      </c>
      <c r="D68" s="1" t="s">
        <v>36</v>
      </c>
      <c r="E68" s="1" t="s">
        <v>150</v>
      </c>
      <c r="F68" s="1">
        <v>30</v>
      </c>
      <c r="H68" s="8"/>
      <c r="M68" s="1">
        <v>20</v>
      </c>
      <c r="N68" s="8">
        <v>4</v>
      </c>
      <c r="O68" s="1">
        <v>58260</v>
      </c>
      <c r="P68" s="1">
        <v>58260</v>
      </c>
      <c r="Q68" s="1">
        <v>58260</v>
      </c>
      <c r="R68" s="1">
        <v>58259</v>
      </c>
      <c r="S68" s="1">
        <v>58259</v>
      </c>
      <c r="T68" s="1">
        <v>58259</v>
      </c>
      <c r="U68" s="1">
        <v>58259</v>
      </c>
      <c r="V68" s="1">
        <v>58259</v>
      </c>
      <c r="W68" s="1">
        <v>58259</v>
      </c>
      <c r="X68" s="1">
        <v>58259</v>
      </c>
      <c r="Y68" s="1">
        <v>58259</v>
      </c>
      <c r="Z68" s="1">
        <v>58259</v>
      </c>
      <c r="AA68" s="1">
        <v>58259</v>
      </c>
      <c r="AB68" s="1">
        <v>58259</v>
      </c>
      <c r="AC68" s="1">
        <v>58259</v>
      </c>
      <c r="AD68" s="1">
        <v>58260</v>
      </c>
      <c r="AE68" s="1">
        <v>58260</v>
      </c>
      <c r="AF68" s="1">
        <v>58260</v>
      </c>
      <c r="AG68" s="1">
        <v>58260</v>
      </c>
      <c r="AH68" s="1">
        <v>58260</v>
      </c>
      <c r="AI68" s="1">
        <v>58260</v>
      </c>
      <c r="AJ68" s="1">
        <v>58260</v>
      </c>
      <c r="AK68" s="1">
        <v>58260</v>
      </c>
      <c r="AL68" s="1">
        <v>58260</v>
      </c>
      <c r="AM68" s="1">
        <v>58260</v>
      </c>
      <c r="AN68" s="1">
        <v>58260</v>
      </c>
      <c r="AO68" s="1">
        <v>58260</v>
      </c>
      <c r="AP68" s="1">
        <v>58260</v>
      </c>
      <c r="AQ68" s="1">
        <v>58260</v>
      </c>
      <c r="AR68" s="1">
        <v>58260</v>
      </c>
    </row>
    <row r="69" spans="2:128">
      <c r="B69" s="1" t="s">
        <v>85</v>
      </c>
      <c r="C69" s="1">
        <v>72</v>
      </c>
      <c r="D69" s="1" t="s">
        <v>163</v>
      </c>
      <c r="E69" s="1" t="s">
        <v>164</v>
      </c>
      <c r="F69" s="1">
        <v>314</v>
      </c>
      <c r="H69" s="8"/>
      <c r="M69" s="8" t="s">
        <v>165</v>
      </c>
      <c r="N69" s="8">
        <v>8</v>
      </c>
      <c r="O69" s="1">
        <v>21877</v>
      </c>
      <c r="P69" s="1">
        <v>21877</v>
      </c>
      <c r="Q69" s="1">
        <v>21889</v>
      </c>
      <c r="R69" s="1">
        <v>21889</v>
      </c>
      <c r="S69" s="1">
        <v>21889</v>
      </c>
      <c r="T69" s="1">
        <v>21889</v>
      </c>
      <c r="U69" s="1">
        <v>21889</v>
      </c>
      <c r="V69" s="1">
        <v>21890</v>
      </c>
      <c r="W69" s="1">
        <v>21890</v>
      </c>
      <c r="X69" s="1">
        <v>21890</v>
      </c>
      <c r="Y69" s="1">
        <v>21890</v>
      </c>
      <c r="Z69" s="1">
        <v>21890</v>
      </c>
      <c r="AA69" s="1">
        <v>21890</v>
      </c>
      <c r="AB69" s="1">
        <v>21890</v>
      </c>
      <c r="AC69" s="1">
        <v>21890</v>
      </c>
      <c r="AD69" s="1">
        <v>21890</v>
      </c>
      <c r="AE69" s="1">
        <v>21890</v>
      </c>
      <c r="AF69" s="1">
        <v>21890</v>
      </c>
      <c r="AG69" s="1">
        <v>21890</v>
      </c>
      <c r="AH69" s="1">
        <v>21890</v>
      </c>
      <c r="AI69" s="1">
        <v>21890</v>
      </c>
      <c r="AJ69" s="1">
        <v>21890</v>
      </c>
      <c r="AK69" s="1">
        <v>21890</v>
      </c>
      <c r="AL69" s="1">
        <v>21890</v>
      </c>
      <c r="AM69" s="1">
        <v>21890</v>
      </c>
      <c r="AN69" s="1">
        <v>21890</v>
      </c>
      <c r="AO69" s="1">
        <v>21890</v>
      </c>
      <c r="AP69" s="1">
        <v>21890</v>
      </c>
      <c r="AQ69" s="1">
        <v>21890</v>
      </c>
      <c r="AR69" s="1">
        <v>21890</v>
      </c>
    </row>
    <row r="70" spans="2:128">
      <c r="B70" s="1" t="s">
        <v>85</v>
      </c>
      <c r="C70" s="1">
        <v>45</v>
      </c>
      <c r="D70" s="1" t="s">
        <v>63</v>
      </c>
      <c r="F70" s="1">
        <v>23</v>
      </c>
      <c r="H70" s="8"/>
      <c r="I70" s="5">
        <v>35</v>
      </c>
      <c r="K70" s="13" t="s">
        <v>153</v>
      </c>
      <c r="M70" s="1">
        <v>9</v>
      </c>
      <c r="N70" s="8">
        <v>1</v>
      </c>
      <c r="AF70" s="1">
        <v>59885</v>
      </c>
      <c r="AG70" s="1">
        <v>59885</v>
      </c>
      <c r="AH70" s="1">
        <v>59885</v>
      </c>
      <c r="AI70" s="1">
        <v>59885</v>
      </c>
      <c r="AJ70" s="1">
        <v>59885</v>
      </c>
      <c r="AK70" s="1">
        <v>59885</v>
      </c>
      <c r="AL70" s="1">
        <v>59885</v>
      </c>
      <c r="AM70" s="1">
        <v>59885</v>
      </c>
      <c r="AN70" s="1">
        <v>59885</v>
      </c>
      <c r="AO70" s="1">
        <v>59885</v>
      </c>
      <c r="AP70" s="1">
        <v>59885</v>
      </c>
      <c r="AQ70" s="1">
        <v>59885</v>
      </c>
      <c r="AR70" s="1">
        <v>59885</v>
      </c>
    </row>
    <row r="71" spans="2:128">
      <c r="B71" s="1" t="s">
        <v>85</v>
      </c>
      <c r="C71" s="1">
        <v>94</v>
      </c>
      <c r="D71" s="1" t="s">
        <v>63</v>
      </c>
      <c r="F71" s="1">
        <v>23</v>
      </c>
      <c r="H71" s="8"/>
      <c r="I71" s="5"/>
      <c r="K71" s="13" t="s">
        <v>154</v>
      </c>
      <c r="M71" s="1"/>
      <c r="N71" s="8">
        <v>1</v>
      </c>
      <c r="AE71" s="1">
        <v>523.4</v>
      </c>
      <c r="AF71" s="1">
        <v>523.4</v>
      </c>
      <c r="AG71" s="1">
        <v>524</v>
      </c>
      <c r="AH71" s="1">
        <v>524</v>
      </c>
      <c r="AI71" s="1">
        <v>524</v>
      </c>
      <c r="AJ71" s="1">
        <v>524</v>
      </c>
      <c r="AK71" s="1">
        <v>524</v>
      </c>
      <c r="AL71" s="1">
        <v>524</v>
      </c>
      <c r="AM71" s="1">
        <v>524</v>
      </c>
      <c r="AN71" s="1">
        <v>524</v>
      </c>
      <c r="AO71" s="1">
        <v>524</v>
      </c>
      <c r="AP71" s="1">
        <v>524</v>
      </c>
      <c r="AQ71" s="1">
        <v>524</v>
      </c>
      <c r="AR71" s="1">
        <v>524</v>
      </c>
    </row>
    <row r="72" spans="2:128">
      <c r="B72" s="1" t="s">
        <v>85</v>
      </c>
      <c r="C72" s="1">
        <v>29</v>
      </c>
      <c r="D72" s="1" t="s">
        <v>55</v>
      </c>
      <c r="E72" s="1" t="s">
        <v>82</v>
      </c>
      <c r="F72" s="1">
        <v>43</v>
      </c>
      <c r="G72" s="8" t="s">
        <v>82</v>
      </c>
      <c r="H72" s="1">
        <v>17</v>
      </c>
      <c r="I72" s="5">
        <v>260</v>
      </c>
      <c r="J72" s="8"/>
      <c r="K72" s="13" t="s">
        <v>176</v>
      </c>
      <c r="M72" s="1">
        <v>5</v>
      </c>
      <c r="N72" s="8">
        <v>4</v>
      </c>
      <c r="O72" s="1">
        <v>25625</v>
      </c>
      <c r="P72" s="1">
        <v>26983</v>
      </c>
      <c r="Q72" s="1">
        <v>28366</v>
      </c>
      <c r="R72" s="1">
        <v>30205</v>
      </c>
      <c r="S72" s="1">
        <v>31860</v>
      </c>
      <c r="T72" s="1">
        <v>33123</v>
      </c>
      <c r="U72" s="1">
        <v>34860</v>
      </c>
      <c r="V72" s="1">
        <v>36669</v>
      </c>
      <c r="W72" s="1">
        <v>38302</v>
      </c>
      <c r="X72" s="1">
        <v>40112</v>
      </c>
      <c r="Y72" s="1">
        <v>41431</v>
      </c>
      <c r="Z72" s="1">
        <v>43042</v>
      </c>
      <c r="AA72" s="1">
        <v>44391</v>
      </c>
      <c r="AB72" s="1">
        <v>44768</v>
      </c>
      <c r="AC72" s="1">
        <v>47612</v>
      </c>
      <c r="AD72" s="1">
        <v>47879</v>
      </c>
    </row>
    <row r="73" spans="2:128">
      <c r="B73" s="1" t="s">
        <v>85</v>
      </c>
      <c r="C73" s="1">
        <v>29</v>
      </c>
      <c r="D73" s="1" t="s">
        <v>55</v>
      </c>
      <c r="E73" s="1" t="s">
        <v>82</v>
      </c>
      <c r="F73" s="1">
        <v>43</v>
      </c>
      <c r="G73" s="8" t="s">
        <v>82</v>
      </c>
      <c r="H73" s="1">
        <v>17</v>
      </c>
      <c r="I73" s="5">
        <v>260</v>
      </c>
      <c r="J73" s="8"/>
      <c r="K73" s="13" t="s">
        <v>65</v>
      </c>
      <c r="L73" s="1" t="s">
        <v>151</v>
      </c>
      <c r="M73" s="1">
        <v>5</v>
      </c>
      <c r="N73" s="8">
        <v>1</v>
      </c>
      <c r="AD73" s="1">
        <v>9174</v>
      </c>
      <c r="AE73" s="1">
        <v>20169</v>
      </c>
      <c r="AF73" s="1">
        <v>28871</v>
      </c>
      <c r="AG73" s="1">
        <v>37525</v>
      </c>
      <c r="AH73" s="1">
        <v>44990</v>
      </c>
      <c r="AI73" s="1">
        <v>52540</v>
      </c>
      <c r="AJ73" s="1">
        <v>53005</v>
      </c>
      <c r="AK73" s="1">
        <v>53045</v>
      </c>
      <c r="AL73" s="1">
        <v>53053</v>
      </c>
    </row>
    <row r="74" spans="2:128">
      <c r="B74" s="1" t="s">
        <v>85</v>
      </c>
      <c r="C74" s="1">
        <v>5</v>
      </c>
      <c r="D74" s="1" t="s">
        <v>14</v>
      </c>
      <c r="E74" s="1" t="s">
        <v>177</v>
      </c>
      <c r="F74" s="1">
        <v>51</v>
      </c>
      <c r="I74" s="5">
        <v>200</v>
      </c>
      <c r="J74" s="8"/>
      <c r="K74" s="13" t="s">
        <v>178</v>
      </c>
      <c r="M74" s="1">
        <v>6</v>
      </c>
      <c r="N74" s="8">
        <v>4</v>
      </c>
      <c r="U74" s="1">
        <v>873</v>
      </c>
      <c r="V74" s="1">
        <v>2880</v>
      </c>
      <c r="W74" s="1">
        <v>4468</v>
      </c>
      <c r="X74" s="1">
        <v>5633</v>
      </c>
      <c r="Y74" s="1">
        <v>6390</v>
      </c>
      <c r="Z74" s="1">
        <v>7172</v>
      </c>
      <c r="AA74" s="1">
        <v>7822</v>
      </c>
      <c r="AB74" s="1">
        <v>8377</v>
      </c>
      <c r="AC74" s="1">
        <v>9227</v>
      </c>
      <c r="AD74" s="1">
        <v>9240</v>
      </c>
    </row>
    <row r="75" spans="2:128">
      <c r="B75" s="1" t="s">
        <v>85</v>
      </c>
      <c r="C75" s="1">
        <v>5</v>
      </c>
      <c r="D75" s="1" t="s">
        <v>14</v>
      </c>
      <c r="E75" s="1" t="s">
        <v>177</v>
      </c>
      <c r="F75" s="1">
        <v>51</v>
      </c>
      <c r="I75" s="5">
        <v>200</v>
      </c>
      <c r="J75" s="8"/>
      <c r="K75" s="13" t="s">
        <v>179</v>
      </c>
      <c r="M75" s="1">
        <v>6</v>
      </c>
      <c r="N75" s="8">
        <v>1</v>
      </c>
      <c r="AD75" s="1">
        <v>3283</v>
      </c>
      <c r="AE75" s="1">
        <v>6444</v>
      </c>
      <c r="AF75" s="1">
        <v>7043</v>
      </c>
    </row>
    <row r="76" spans="2:128">
      <c r="B76" s="1" t="s">
        <v>85</v>
      </c>
      <c r="C76" s="1">
        <v>8</v>
      </c>
      <c r="D76" s="1" t="s">
        <v>14</v>
      </c>
      <c r="E76" s="1" t="s">
        <v>177</v>
      </c>
      <c r="F76" s="1">
        <v>51</v>
      </c>
      <c r="I76" s="5">
        <v>80</v>
      </c>
      <c r="J76" s="8"/>
      <c r="K76" s="13" t="s">
        <v>180</v>
      </c>
      <c r="M76" s="1">
        <v>10</v>
      </c>
      <c r="N76" s="8">
        <v>2</v>
      </c>
      <c r="O76" s="1">
        <v>88518</v>
      </c>
      <c r="P76" s="1">
        <v>88518</v>
      </c>
      <c r="Q76" s="1">
        <v>88522</v>
      </c>
      <c r="R76" s="1">
        <v>88538</v>
      </c>
      <c r="S76" s="1">
        <v>88541</v>
      </c>
      <c r="T76" s="1">
        <v>88545</v>
      </c>
      <c r="U76" s="1">
        <v>88549</v>
      </c>
      <c r="V76" s="1">
        <v>88553</v>
      </c>
      <c r="W76" s="1">
        <v>88557</v>
      </c>
      <c r="X76" s="1">
        <v>88569</v>
      </c>
      <c r="Y76" s="1">
        <v>88573</v>
      </c>
      <c r="Z76" s="1">
        <v>88576</v>
      </c>
      <c r="AA76" s="1">
        <v>88577</v>
      </c>
      <c r="AB76" s="1">
        <v>88588</v>
      </c>
      <c r="AC76" s="1">
        <v>88596</v>
      </c>
      <c r="AD76" s="1">
        <v>88615</v>
      </c>
      <c r="AE76" s="1">
        <v>88615</v>
      </c>
      <c r="AF76" s="1">
        <v>88616</v>
      </c>
    </row>
    <row r="77" spans="2:128">
      <c r="B77" s="1" t="s">
        <v>85</v>
      </c>
      <c r="C77" s="1">
        <v>39</v>
      </c>
      <c r="D77" s="1" t="s">
        <v>63</v>
      </c>
      <c r="E77" s="1" t="s">
        <v>177</v>
      </c>
      <c r="F77" s="1">
        <v>16</v>
      </c>
      <c r="H77" s="1">
        <v>6</v>
      </c>
      <c r="I77" s="5">
        <v>200</v>
      </c>
      <c r="J77" s="8"/>
      <c r="K77" s="13" t="s">
        <v>181</v>
      </c>
      <c r="M77" s="1">
        <v>3</v>
      </c>
      <c r="N77" s="8">
        <v>4</v>
      </c>
      <c r="O77" s="1">
        <v>5181</v>
      </c>
      <c r="P77" s="1">
        <v>5931</v>
      </c>
      <c r="Q77" s="1">
        <v>6700</v>
      </c>
      <c r="R77" s="1">
        <v>7651</v>
      </c>
      <c r="S77" s="1">
        <v>8703</v>
      </c>
      <c r="T77" s="1">
        <v>9803</v>
      </c>
      <c r="U77" s="1">
        <v>10839</v>
      </c>
      <c r="V77" s="1">
        <v>12077</v>
      </c>
      <c r="W77" s="1">
        <v>13372</v>
      </c>
      <c r="X77" s="1">
        <v>14633</v>
      </c>
      <c r="Y77" s="1">
        <v>15812</v>
      </c>
      <c r="Z77" s="1">
        <v>16861</v>
      </c>
      <c r="AA77" s="1">
        <v>17539</v>
      </c>
    </row>
    <row r="78" spans="2:128">
      <c r="B78" s="1" t="s">
        <v>85</v>
      </c>
      <c r="C78" s="1">
        <v>26</v>
      </c>
      <c r="D78" s="1" t="s">
        <v>182</v>
      </c>
      <c r="E78" s="1" t="s">
        <v>177</v>
      </c>
      <c r="F78" s="1">
        <v>51</v>
      </c>
      <c r="I78" s="5">
        <v>60</v>
      </c>
      <c r="J78" s="8"/>
      <c r="K78" s="13" t="s">
        <v>183</v>
      </c>
      <c r="M78" s="8" t="s">
        <v>184</v>
      </c>
      <c r="N78" s="8">
        <v>1</v>
      </c>
      <c r="O78" s="1">
        <v>10304</v>
      </c>
      <c r="P78" s="1">
        <v>12405</v>
      </c>
      <c r="Q78" s="1">
        <v>16181</v>
      </c>
      <c r="R78" s="1">
        <v>19346</v>
      </c>
      <c r="S78" s="1">
        <v>23113</v>
      </c>
      <c r="T78" s="1">
        <v>26339</v>
      </c>
      <c r="U78" s="1">
        <v>29939</v>
      </c>
      <c r="V78" s="1">
        <v>33578</v>
      </c>
      <c r="W78" s="1">
        <v>37745</v>
      </c>
      <c r="X78" s="1">
        <v>41237</v>
      </c>
      <c r="Y78" s="1">
        <v>44204</v>
      </c>
      <c r="Z78" s="1">
        <v>47154</v>
      </c>
      <c r="AA78" s="1">
        <v>49582</v>
      </c>
      <c r="AB78" s="1">
        <v>50009</v>
      </c>
      <c r="AC78" s="1">
        <v>50575</v>
      </c>
      <c r="AD78" s="1">
        <v>50964</v>
      </c>
      <c r="AE78" s="1">
        <v>51698</v>
      </c>
      <c r="AF78" s="1">
        <v>51754</v>
      </c>
    </row>
    <row r="79" spans="2:128">
      <c r="B79" s="1" t="s">
        <v>85</v>
      </c>
      <c r="C79" s="1">
        <v>64</v>
      </c>
      <c r="D79" s="1" t="s">
        <v>185</v>
      </c>
      <c r="E79" s="1" t="s">
        <v>177</v>
      </c>
      <c r="F79" s="1">
        <v>15</v>
      </c>
      <c r="I79" s="5">
        <v>200</v>
      </c>
      <c r="J79" s="8"/>
      <c r="K79" s="13" t="s">
        <v>186</v>
      </c>
      <c r="M79" s="1"/>
      <c r="N79" s="8">
        <v>6</v>
      </c>
      <c r="O79" s="1">
        <v>15310</v>
      </c>
      <c r="P79" s="1">
        <v>15764</v>
      </c>
      <c r="Q79" s="1">
        <v>16197</v>
      </c>
      <c r="R79" s="1">
        <v>16825</v>
      </c>
      <c r="S79" s="1">
        <v>17494</v>
      </c>
      <c r="T79" s="1">
        <v>17842</v>
      </c>
      <c r="U79" s="1">
        <v>18440</v>
      </c>
      <c r="V79" s="1">
        <v>19045</v>
      </c>
      <c r="W79" s="1">
        <v>19597</v>
      </c>
      <c r="X79" s="1">
        <v>20105</v>
      </c>
      <c r="Y79" s="1">
        <v>20481</v>
      </c>
      <c r="Z79" s="1">
        <v>20987</v>
      </c>
      <c r="AA79" s="1">
        <v>21384</v>
      </c>
      <c r="AB79" s="1">
        <v>21513</v>
      </c>
    </row>
    <row r="80" spans="2:128">
      <c r="B80" s="1" t="s">
        <v>85</v>
      </c>
      <c r="C80" s="1">
        <v>12</v>
      </c>
      <c r="D80" s="1" t="s">
        <v>14</v>
      </c>
      <c r="E80" s="1" t="s">
        <v>86</v>
      </c>
      <c r="F80" s="1">
        <v>11</v>
      </c>
      <c r="G80" s="8">
        <v>11</v>
      </c>
      <c r="H80" s="1">
        <v>50</v>
      </c>
      <c r="I80" s="5">
        <v>125</v>
      </c>
      <c r="J80" s="8"/>
      <c r="K80" s="13" t="s">
        <v>187</v>
      </c>
      <c r="M80" s="1">
        <v>22</v>
      </c>
      <c r="N80" s="8">
        <v>4</v>
      </c>
      <c r="O80" s="1">
        <v>84754</v>
      </c>
      <c r="P80" s="1">
        <v>85149</v>
      </c>
      <c r="Q80" s="1">
        <v>85639</v>
      </c>
      <c r="R80" s="1">
        <v>86479</v>
      </c>
      <c r="S80" s="1">
        <v>505</v>
      </c>
      <c r="T80" s="1">
        <v>1764</v>
      </c>
      <c r="U80" s="1">
        <v>3055</v>
      </c>
      <c r="V80" s="1">
        <v>4406</v>
      </c>
      <c r="W80" s="1">
        <v>5704</v>
      </c>
      <c r="X80" s="1">
        <v>6593</v>
      </c>
      <c r="Y80" s="1">
        <v>7349</v>
      </c>
      <c r="Z80" s="1">
        <v>8138</v>
      </c>
      <c r="AA80" s="1">
        <v>8977</v>
      </c>
      <c r="AB80" s="1">
        <v>9627</v>
      </c>
      <c r="AC80" s="1">
        <v>10318</v>
      </c>
      <c r="AD80" s="1">
        <v>11089</v>
      </c>
      <c r="AE80" s="1">
        <v>11721</v>
      </c>
      <c r="AF80" s="1">
        <v>12218</v>
      </c>
      <c r="AG80" s="1">
        <v>12913</v>
      </c>
      <c r="AH80" s="1">
        <v>13273.5</v>
      </c>
    </row>
    <row r="81" spans="2:43">
      <c r="B81" s="1" t="s">
        <v>85</v>
      </c>
      <c r="C81" s="1">
        <v>14</v>
      </c>
      <c r="D81" s="1" t="s">
        <v>14</v>
      </c>
      <c r="E81" s="1" t="s">
        <v>20</v>
      </c>
      <c r="F81" s="1">
        <v>82</v>
      </c>
      <c r="G81" s="8">
        <v>8200</v>
      </c>
      <c r="H81" s="1">
        <v>49</v>
      </c>
      <c r="I81" s="5">
        <v>300</v>
      </c>
      <c r="J81" s="8"/>
      <c r="K81" s="13" t="s">
        <v>188</v>
      </c>
      <c r="M81" s="1">
        <v>24</v>
      </c>
      <c r="N81" s="8">
        <v>6</v>
      </c>
      <c r="O81" s="1">
        <v>13766</v>
      </c>
      <c r="P81" s="1">
        <v>15092</v>
      </c>
      <c r="Q81" s="1">
        <v>19046</v>
      </c>
      <c r="R81" s="1">
        <v>24242</v>
      </c>
      <c r="S81" s="1">
        <v>29940</v>
      </c>
      <c r="T81" s="1">
        <v>34712</v>
      </c>
      <c r="U81" s="1">
        <v>39411</v>
      </c>
      <c r="V81" s="1">
        <v>44399</v>
      </c>
      <c r="W81" s="1">
        <v>48693</v>
      </c>
      <c r="X81" s="1">
        <v>52167</v>
      </c>
      <c r="Y81" s="1">
        <v>54927</v>
      </c>
      <c r="Z81" s="1">
        <v>57292</v>
      </c>
      <c r="AA81" s="1">
        <v>59905</v>
      </c>
      <c r="AB81" s="1">
        <v>60784</v>
      </c>
      <c r="AC81" s="1">
        <v>63439</v>
      </c>
      <c r="AD81" s="1">
        <v>63741</v>
      </c>
    </row>
    <row r="82" spans="2:43">
      <c r="B82" s="1" t="s">
        <v>85</v>
      </c>
      <c r="C82" s="1">
        <v>43</v>
      </c>
      <c r="D82" s="1" t="s">
        <v>63</v>
      </c>
      <c r="E82" s="1" t="s">
        <v>20</v>
      </c>
      <c r="F82" s="8" t="s">
        <v>189</v>
      </c>
      <c r="G82" s="8" t="s">
        <v>189</v>
      </c>
      <c r="H82" s="1">
        <v>21</v>
      </c>
      <c r="I82" s="5">
        <v>25</v>
      </c>
      <c r="J82" s="8"/>
      <c r="K82" s="13"/>
      <c r="M82" s="1">
        <v>7</v>
      </c>
      <c r="N82" s="8">
        <v>1</v>
      </c>
      <c r="O82" s="1">
        <v>51798</v>
      </c>
      <c r="P82" s="1">
        <v>53826</v>
      </c>
      <c r="Q82" s="1">
        <v>55964</v>
      </c>
      <c r="R82" s="1">
        <v>58274</v>
      </c>
      <c r="S82" s="1">
        <v>60765</v>
      </c>
      <c r="T82" s="1">
        <v>63060</v>
      </c>
      <c r="U82" s="1">
        <v>65306</v>
      </c>
      <c r="V82" s="1">
        <v>67394</v>
      </c>
      <c r="W82" s="1">
        <v>69639</v>
      </c>
      <c r="X82" s="1">
        <v>71572</v>
      </c>
      <c r="Y82" s="1">
        <v>73918</v>
      </c>
      <c r="Z82" s="1">
        <v>76224</v>
      </c>
      <c r="AA82" s="1">
        <v>78429</v>
      </c>
      <c r="AB82" s="1">
        <v>80344</v>
      </c>
      <c r="AC82" s="1">
        <v>81699</v>
      </c>
      <c r="AD82" s="1">
        <v>83177</v>
      </c>
      <c r="AE82" s="1">
        <v>84405</v>
      </c>
      <c r="AF82" s="1">
        <v>85393</v>
      </c>
      <c r="AG82" s="1">
        <v>87143</v>
      </c>
      <c r="AH82" s="1">
        <v>88202</v>
      </c>
      <c r="AI82" s="1">
        <v>88966</v>
      </c>
      <c r="AJ82" s="1">
        <v>90983</v>
      </c>
      <c r="AK82" s="1">
        <v>92704</v>
      </c>
      <c r="AL82" s="1">
        <v>92705</v>
      </c>
    </row>
    <row r="83" spans="2:43">
      <c r="B83" s="1" t="s">
        <v>85</v>
      </c>
      <c r="C83" s="1">
        <v>9</v>
      </c>
      <c r="D83" s="1" t="s">
        <v>14</v>
      </c>
      <c r="E83" s="1" t="s">
        <v>20</v>
      </c>
      <c r="F83" s="8" t="s">
        <v>189</v>
      </c>
      <c r="G83" s="8" t="s">
        <v>189</v>
      </c>
      <c r="H83" s="1">
        <v>45</v>
      </c>
      <c r="I83" s="5">
        <v>80</v>
      </c>
      <c r="J83" s="8"/>
      <c r="K83" s="13"/>
      <c r="M83" s="1">
        <v>29</v>
      </c>
      <c r="N83" s="8">
        <v>6</v>
      </c>
      <c r="O83" s="1">
        <v>22123</v>
      </c>
      <c r="P83" s="1">
        <v>22656</v>
      </c>
      <c r="Q83" s="1">
        <v>23355</v>
      </c>
      <c r="R83" s="1">
        <v>23898</v>
      </c>
      <c r="S83" s="1">
        <v>24682</v>
      </c>
      <c r="T83" s="1">
        <v>25358</v>
      </c>
      <c r="U83" s="1">
        <v>26000</v>
      </c>
      <c r="V83" s="1">
        <v>26625</v>
      </c>
      <c r="W83" s="1">
        <v>27320</v>
      </c>
      <c r="X83" s="1">
        <v>27748</v>
      </c>
      <c r="Y83" s="1">
        <v>28091</v>
      </c>
      <c r="Z83" s="1">
        <v>28412</v>
      </c>
      <c r="AA83" s="1">
        <v>28727</v>
      </c>
      <c r="AB83" s="1">
        <v>28986</v>
      </c>
      <c r="AC83" s="1">
        <v>29269</v>
      </c>
      <c r="AD83" s="1">
        <v>29620</v>
      </c>
      <c r="AE83" s="1">
        <v>29940</v>
      </c>
      <c r="AF83" s="1">
        <v>30263</v>
      </c>
      <c r="AG83" s="1">
        <v>30888</v>
      </c>
      <c r="AH83" s="1">
        <v>31316</v>
      </c>
      <c r="AI83" s="1">
        <v>31759</v>
      </c>
      <c r="AJ83" s="1">
        <v>31981</v>
      </c>
      <c r="AK83" s="1">
        <v>32219</v>
      </c>
      <c r="AL83" s="1">
        <v>32220</v>
      </c>
    </row>
    <row r="84" spans="2:43">
      <c r="B84" s="1" t="s">
        <v>85</v>
      </c>
      <c r="C84" s="1">
        <v>19</v>
      </c>
      <c r="D84" s="1" t="s">
        <v>14</v>
      </c>
      <c r="E84" s="1" t="s">
        <v>190</v>
      </c>
      <c r="F84" s="1">
        <v>47</v>
      </c>
      <c r="I84" s="5">
        <v>200</v>
      </c>
      <c r="J84" s="8"/>
      <c r="K84" s="13"/>
      <c r="M84" s="1">
        <v>33</v>
      </c>
      <c r="N84" s="8">
        <v>4</v>
      </c>
      <c r="O84" s="1">
        <v>41454</v>
      </c>
      <c r="P84" s="1">
        <v>41861</v>
      </c>
      <c r="Q84" s="1">
        <v>42342</v>
      </c>
      <c r="R84" s="1">
        <v>43318</v>
      </c>
      <c r="S84" s="1">
        <v>44649</v>
      </c>
      <c r="T84" s="1">
        <v>46058</v>
      </c>
      <c r="U84" s="1">
        <v>47135</v>
      </c>
      <c r="V84" s="1">
        <v>48097</v>
      </c>
      <c r="W84" s="1">
        <v>48865</v>
      </c>
      <c r="X84" s="1">
        <v>48997</v>
      </c>
    </row>
    <row r="85" spans="2:43">
      <c r="B85" s="1" t="s">
        <v>85</v>
      </c>
      <c r="C85" s="1">
        <v>20</v>
      </c>
      <c r="D85" s="1" t="s">
        <v>14</v>
      </c>
      <c r="E85" s="1" t="s">
        <v>190</v>
      </c>
      <c r="F85" s="1">
        <v>47</v>
      </c>
      <c r="I85" s="5">
        <v>80</v>
      </c>
      <c r="J85" s="8"/>
      <c r="K85" s="13"/>
      <c r="M85" s="1">
        <v>34</v>
      </c>
      <c r="N85" s="8">
        <v>4</v>
      </c>
      <c r="O85" s="1">
        <v>30112</v>
      </c>
      <c r="P85" s="1">
        <v>30238</v>
      </c>
      <c r="Q85" s="1">
        <v>30366</v>
      </c>
      <c r="R85" s="1">
        <v>30750</v>
      </c>
      <c r="S85" s="1">
        <v>31239</v>
      </c>
      <c r="T85" s="1">
        <v>31757</v>
      </c>
      <c r="U85" s="1">
        <v>32216</v>
      </c>
      <c r="V85" s="1">
        <v>32727</v>
      </c>
      <c r="W85" s="1">
        <v>33080</v>
      </c>
      <c r="X85" s="1">
        <v>33082</v>
      </c>
    </row>
    <row r="86" spans="2:43">
      <c r="B86" s="1" t="s">
        <v>85</v>
      </c>
      <c r="C86" s="1">
        <v>37</v>
      </c>
      <c r="D86" s="1" t="s">
        <v>63</v>
      </c>
      <c r="E86" s="1" t="s">
        <v>31</v>
      </c>
      <c r="F86" s="1">
        <v>5</v>
      </c>
      <c r="I86" s="5">
        <v>100</v>
      </c>
      <c r="J86" s="8"/>
      <c r="K86" s="13" t="s">
        <v>191</v>
      </c>
      <c r="M86" s="1">
        <v>1</v>
      </c>
      <c r="N86" s="8">
        <v>2</v>
      </c>
      <c r="O86" s="1">
        <v>45190</v>
      </c>
      <c r="P86" s="1">
        <v>45190</v>
      </c>
      <c r="Q86" s="1">
        <v>45190</v>
      </c>
      <c r="R86" s="1">
        <v>45190</v>
      </c>
      <c r="S86" s="1">
        <v>45190</v>
      </c>
      <c r="T86" s="1">
        <v>45190</v>
      </c>
      <c r="U86" s="1">
        <v>45190</v>
      </c>
      <c r="V86" s="1">
        <v>45190</v>
      </c>
      <c r="W86" s="1">
        <v>45190</v>
      </c>
      <c r="X86" s="1">
        <v>45190</v>
      </c>
      <c r="Y86" s="1">
        <v>45190</v>
      </c>
      <c r="Z86" s="1">
        <v>45190</v>
      </c>
      <c r="AA86" s="1">
        <v>45190</v>
      </c>
      <c r="AB86" s="1">
        <v>45190</v>
      </c>
      <c r="AC86" s="1">
        <v>45190</v>
      </c>
      <c r="AD86" s="1">
        <v>45190</v>
      </c>
      <c r="AE86" s="1">
        <v>45190</v>
      </c>
    </row>
    <row r="87" spans="2:43">
      <c r="B87" s="1" t="s">
        <v>85</v>
      </c>
      <c r="C87" s="1">
        <v>67</v>
      </c>
      <c r="D87" s="1" t="s">
        <v>192</v>
      </c>
      <c r="E87" s="1" t="s">
        <v>31</v>
      </c>
      <c r="F87" s="1">
        <v>5</v>
      </c>
      <c r="I87" s="5">
        <v>400</v>
      </c>
      <c r="J87" s="8"/>
      <c r="K87" s="13" t="s">
        <v>191</v>
      </c>
      <c r="M87" s="1"/>
      <c r="N87" s="8">
        <v>6</v>
      </c>
      <c r="O87" s="1">
        <v>24287</v>
      </c>
      <c r="P87" s="1">
        <v>24287</v>
      </c>
      <c r="Q87" s="1">
        <v>24941</v>
      </c>
      <c r="R87" s="1">
        <v>25755</v>
      </c>
      <c r="S87" s="1">
        <v>26673</v>
      </c>
      <c r="T87" s="1">
        <v>27384</v>
      </c>
      <c r="U87" s="1">
        <v>28182</v>
      </c>
      <c r="V87" s="1">
        <v>29126</v>
      </c>
      <c r="W87" s="1">
        <v>30124</v>
      </c>
      <c r="X87" s="1">
        <v>31058</v>
      </c>
      <c r="Y87" s="1">
        <v>31697</v>
      </c>
      <c r="Z87" s="1">
        <v>32481</v>
      </c>
      <c r="AA87" s="1">
        <v>33151</v>
      </c>
      <c r="AB87" s="1">
        <v>33929</v>
      </c>
      <c r="AC87" s="1">
        <v>34823</v>
      </c>
      <c r="AD87" s="1">
        <v>35698</v>
      </c>
      <c r="AE87" s="1">
        <v>36308</v>
      </c>
    </row>
    <row r="88" spans="2:43">
      <c r="B88" s="1" t="s">
        <v>85</v>
      </c>
      <c r="C88" s="1">
        <v>71</v>
      </c>
      <c r="D88" s="1" t="s">
        <v>83</v>
      </c>
      <c r="E88" s="1" t="s">
        <v>80</v>
      </c>
      <c r="F88" s="8" t="s">
        <v>83</v>
      </c>
      <c r="I88" s="5"/>
      <c r="J88" s="8"/>
      <c r="K88" s="13" t="s">
        <v>187</v>
      </c>
      <c r="M88" s="1"/>
      <c r="N88" s="8">
        <v>1</v>
      </c>
      <c r="O88" s="1">
        <v>80559</v>
      </c>
      <c r="P88" s="1">
        <v>80559</v>
      </c>
      <c r="Q88" s="1">
        <v>85301</v>
      </c>
      <c r="R88" s="1">
        <v>85301</v>
      </c>
      <c r="S88" s="1">
        <v>95678</v>
      </c>
      <c r="T88" s="1">
        <v>95678</v>
      </c>
      <c r="U88" s="1">
        <v>6741</v>
      </c>
      <c r="V88" s="1">
        <v>11841</v>
      </c>
      <c r="W88" s="1">
        <v>16816</v>
      </c>
      <c r="X88" s="1">
        <v>22624</v>
      </c>
      <c r="Y88" s="1">
        <v>27945</v>
      </c>
      <c r="Z88" s="1">
        <v>33485</v>
      </c>
      <c r="AA88" s="1">
        <v>38859</v>
      </c>
      <c r="AB88" s="1">
        <v>44748</v>
      </c>
      <c r="AC88" s="1">
        <v>49926</v>
      </c>
      <c r="AD88" s="1">
        <v>55476</v>
      </c>
      <c r="AE88" s="1">
        <v>60466</v>
      </c>
      <c r="AF88" s="1">
        <v>64219</v>
      </c>
      <c r="AG88" s="1">
        <v>71601</v>
      </c>
    </row>
    <row r="89" spans="2:43">
      <c r="B89" s="1" t="s">
        <v>85</v>
      </c>
      <c r="C89" s="1">
        <v>80</v>
      </c>
      <c r="D89" s="1" t="s">
        <v>126</v>
      </c>
      <c r="E89" s="1" t="s">
        <v>80</v>
      </c>
      <c r="F89" s="8" t="s">
        <v>193</v>
      </c>
      <c r="I89" s="5"/>
      <c r="J89" s="8"/>
      <c r="K89" s="13" t="s">
        <v>194</v>
      </c>
      <c r="M89" s="1"/>
      <c r="N89" s="8">
        <v>1</v>
      </c>
      <c r="U89" s="1">
        <v>4691</v>
      </c>
      <c r="V89" s="1">
        <v>6818</v>
      </c>
      <c r="W89" s="1">
        <v>9293</v>
      </c>
      <c r="X89" s="1">
        <v>11304</v>
      </c>
      <c r="Y89" s="1">
        <v>13347</v>
      </c>
      <c r="Z89" s="1">
        <v>15414</v>
      </c>
      <c r="AA89" s="1">
        <v>17476</v>
      </c>
      <c r="AB89" s="1">
        <v>19565</v>
      </c>
      <c r="AC89" s="1">
        <v>22406</v>
      </c>
      <c r="AD89" s="1">
        <v>25600</v>
      </c>
      <c r="AE89" s="1">
        <v>28253</v>
      </c>
      <c r="AF89" s="1">
        <v>30282</v>
      </c>
      <c r="AG89" s="1">
        <v>33284</v>
      </c>
      <c r="AH89" s="1">
        <v>35726</v>
      </c>
      <c r="AI89" s="1">
        <v>38161</v>
      </c>
      <c r="AJ89" s="1">
        <v>40102</v>
      </c>
      <c r="AK89" s="1">
        <v>41732</v>
      </c>
      <c r="AL89" s="1">
        <v>43499</v>
      </c>
      <c r="AM89" s="1">
        <v>45158</v>
      </c>
      <c r="AN89" s="1">
        <v>46877</v>
      </c>
      <c r="AO89" s="1">
        <v>48740</v>
      </c>
      <c r="AP89" s="1">
        <v>52820</v>
      </c>
      <c r="AQ89" s="1">
        <v>58820</v>
      </c>
    </row>
    <row r="90" spans="2:43">
      <c r="B90" s="1" t="s">
        <v>85</v>
      </c>
      <c r="C90" s="1">
        <v>60</v>
      </c>
      <c r="D90" s="1" t="s">
        <v>36</v>
      </c>
      <c r="E90" s="1" t="s">
        <v>67</v>
      </c>
      <c r="F90" s="1">
        <v>18</v>
      </c>
      <c r="G90" s="8">
        <v>1800</v>
      </c>
      <c r="H90" s="1">
        <v>64</v>
      </c>
      <c r="I90" s="5">
        <v>80</v>
      </c>
      <c r="J90" s="8"/>
      <c r="K90" s="13" t="s">
        <v>195</v>
      </c>
      <c r="L90" s="1" t="s">
        <v>196</v>
      </c>
      <c r="M90" s="1">
        <v>21</v>
      </c>
      <c r="N90" s="8">
        <v>8</v>
      </c>
      <c r="O90" s="1">
        <v>73600</v>
      </c>
      <c r="P90" s="1">
        <v>73630</v>
      </c>
      <c r="Q90" s="1">
        <v>73647</v>
      </c>
      <c r="R90" s="1">
        <v>73664</v>
      </c>
      <c r="S90" s="1">
        <v>73822</v>
      </c>
      <c r="T90" s="1">
        <v>74080</v>
      </c>
      <c r="U90" s="1">
        <v>74307</v>
      </c>
      <c r="V90" s="1">
        <v>74488</v>
      </c>
      <c r="W90" s="1">
        <v>74505</v>
      </c>
      <c r="X90" s="1">
        <v>74518</v>
      </c>
      <c r="Y90" s="1">
        <v>74537</v>
      </c>
      <c r="Z90" s="1">
        <v>74546</v>
      </c>
      <c r="AA90" s="1">
        <v>74556</v>
      </c>
      <c r="AB90" s="1">
        <v>74562</v>
      </c>
      <c r="AC90" s="1">
        <v>74576</v>
      </c>
      <c r="AD90" s="1">
        <v>74586</v>
      </c>
      <c r="AE90" s="1">
        <v>74622</v>
      </c>
      <c r="AF90" s="1">
        <v>74657</v>
      </c>
      <c r="AG90" s="1">
        <v>74714</v>
      </c>
      <c r="AH90" s="1">
        <v>74724</v>
      </c>
      <c r="AI90" s="1">
        <v>74741</v>
      </c>
      <c r="AJ90" s="1">
        <v>74746.399999999994</v>
      </c>
    </row>
    <row r="91" spans="2:43">
      <c r="B91" s="1" t="s">
        <v>85</v>
      </c>
      <c r="C91" s="1">
        <v>32</v>
      </c>
      <c r="D91" s="1" t="s">
        <v>55</v>
      </c>
      <c r="E91" s="1" t="s">
        <v>76</v>
      </c>
      <c r="F91" s="1">
        <v>45</v>
      </c>
      <c r="G91" s="8">
        <v>4500</v>
      </c>
      <c r="H91" s="1">
        <v>6</v>
      </c>
      <c r="I91" s="5">
        <v>400</v>
      </c>
      <c r="J91" s="8"/>
      <c r="K91" s="13" t="s">
        <v>176</v>
      </c>
      <c r="M91" s="1">
        <v>7</v>
      </c>
      <c r="N91" s="8">
        <v>8</v>
      </c>
      <c r="O91" s="1">
        <v>81300</v>
      </c>
      <c r="P91" s="1">
        <v>88399</v>
      </c>
      <c r="Q91" s="1">
        <v>95083</v>
      </c>
      <c r="R91" s="1">
        <v>99894</v>
      </c>
      <c r="S91" s="1">
        <v>6490</v>
      </c>
      <c r="T91" s="1">
        <v>11996</v>
      </c>
      <c r="U91" s="1">
        <v>20464</v>
      </c>
      <c r="V91" s="1">
        <v>30780</v>
      </c>
      <c r="W91" s="1">
        <v>40433</v>
      </c>
      <c r="X91" s="1">
        <v>52667</v>
      </c>
      <c r="Y91" s="1">
        <v>64835</v>
      </c>
      <c r="Z91" s="1">
        <v>76476</v>
      </c>
      <c r="AA91" s="1">
        <v>89138</v>
      </c>
      <c r="AB91" s="1">
        <v>270</v>
      </c>
      <c r="AC91" s="1">
        <v>6736</v>
      </c>
      <c r="AD91" s="1">
        <v>8250</v>
      </c>
    </row>
    <row r="92" spans="2:43">
      <c r="B92" s="1" t="s">
        <v>85</v>
      </c>
      <c r="C92" s="1">
        <v>76</v>
      </c>
      <c r="D92" s="1" t="s">
        <v>197</v>
      </c>
      <c r="E92" s="1" t="s">
        <v>76</v>
      </c>
      <c r="F92" s="1">
        <v>47</v>
      </c>
      <c r="I92" s="5">
        <v>80</v>
      </c>
      <c r="J92" s="8"/>
      <c r="K92" s="13" t="s">
        <v>198</v>
      </c>
      <c r="M92" s="1"/>
      <c r="N92" s="8">
        <v>1</v>
      </c>
      <c r="P92" s="1">
        <v>20275</v>
      </c>
      <c r="Q92" s="1">
        <v>20280</v>
      </c>
      <c r="R92" s="1">
        <v>20513</v>
      </c>
      <c r="S92" s="1">
        <v>21088</v>
      </c>
      <c r="T92" s="1">
        <v>21683</v>
      </c>
      <c r="U92" s="1">
        <v>21690</v>
      </c>
      <c r="V92" s="1">
        <v>21704</v>
      </c>
      <c r="W92" s="1">
        <v>21991</v>
      </c>
    </row>
    <row r="93" spans="2:43">
      <c r="B93" s="1" t="s">
        <v>85</v>
      </c>
      <c r="C93" s="1">
        <v>85</v>
      </c>
      <c r="D93" s="1" t="s">
        <v>197</v>
      </c>
      <c r="E93" s="1" t="s">
        <v>76</v>
      </c>
      <c r="F93" s="1"/>
      <c r="I93" s="5"/>
      <c r="J93" s="8"/>
      <c r="K93" s="13" t="s">
        <v>199</v>
      </c>
      <c r="M93" s="1"/>
      <c r="N93" s="8">
        <v>1</v>
      </c>
      <c r="W93" s="1">
        <v>48865</v>
      </c>
      <c r="X93" s="1">
        <v>48865</v>
      </c>
      <c r="Y93" s="1">
        <v>48865</v>
      </c>
      <c r="Z93" s="1">
        <v>48865</v>
      </c>
      <c r="AA93" s="1">
        <v>49997</v>
      </c>
    </row>
    <row r="94" spans="2:43">
      <c r="B94" s="1" t="s">
        <v>85</v>
      </c>
      <c r="C94" s="1">
        <v>32</v>
      </c>
      <c r="D94" s="1" t="s">
        <v>55</v>
      </c>
      <c r="E94" s="1" t="s">
        <v>76</v>
      </c>
      <c r="F94" s="1">
        <v>45</v>
      </c>
      <c r="G94" s="8">
        <v>4500</v>
      </c>
      <c r="H94" s="1">
        <v>6</v>
      </c>
      <c r="I94" s="5">
        <v>400</v>
      </c>
      <c r="J94" s="8"/>
      <c r="K94" s="13" t="s">
        <v>65</v>
      </c>
      <c r="L94" s="1" t="s">
        <v>112</v>
      </c>
      <c r="M94" s="1">
        <v>7</v>
      </c>
      <c r="N94" s="8">
        <v>1</v>
      </c>
      <c r="AD94" s="1">
        <v>96484</v>
      </c>
      <c r="AE94" s="1">
        <v>205714</v>
      </c>
      <c r="AF94" s="1">
        <v>277553</v>
      </c>
      <c r="AG94" s="1">
        <v>284477</v>
      </c>
      <c r="AH94" s="1">
        <v>291998</v>
      </c>
      <c r="AI94" s="1">
        <v>291998</v>
      </c>
      <c r="AJ94" s="1">
        <v>291998</v>
      </c>
      <c r="AK94" s="1">
        <v>291998</v>
      </c>
      <c r="AL94" s="1">
        <v>292937</v>
      </c>
      <c r="AM94" s="1">
        <v>294007</v>
      </c>
    </row>
    <row r="95" spans="2:43">
      <c r="B95" s="1" t="s">
        <v>85</v>
      </c>
      <c r="C95" s="1">
        <v>94</v>
      </c>
      <c r="E95" s="1" t="s">
        <v>76</v>
      </c>
      <c r="F95" s="1">
        <v>40</v>
      </c>
      <c r="G95" s="8">
        <v>4000</v>
      </c>
      <c r="H95" s="1">
        <v>1</v>
      </c>
      <c r="I95" s="5">
        <v>16</v>
      </c>
      <c r="J95" s="8"/>
      <c r="K95" s="13"/>
      <c r="M95" s="1">
        <v>62</v>
      </c>
      <c r="N95" s="8">
        <v>1</v>
      </c>
    </row>
    <row r="96" spans="2:43">
      <c r="B96" s="1" t="s">
        <v>85</v>
      </c>
      <c r="C96" s="1">
        <v>49</v>
      </c>
      <c r="E96" s="1" t="s">
        <v>200</v>
      </c>
      <c r="F96" s="1">
        <v>50</v>
      </c>
      <c r="I96" s="5"/>
      <c r="J96" s="8"/>
      <c r="K96" s="13" t="s">
        <v>201</v>
      </c>
      <c r="M96" s="8" t="s">
        <v>202</v>
      </c>
      <c r="N96" s="8">
        <v>1</v>
      </c>
      <c r="O96" s="1">
        <v>521</v>
      </c>
      <c r="P96" s="1">
        <v>591</v>
      </c>
      <c r="Q96" s="1">
        <v>629</v>
      </c>
      <c r="R96" s="1">
        <v>812</v>
      </c>
      <c r="S96" s="1">
        <v>1082</v>
      </c>
      <c r="T96" s="1">
        <v>1382</v>
      </c>
      <c r="U96" s="1">
        <v>1566</v>
      </c>
      <c r="V96" s="1">
        <v>1915</v>
      </c>
      <c r="W96" s="1">
        <v>2247</v>
      </c>
    </row>
    <row r="97" spans="2:37">
      <c r="B97" s="1" t="s">
        <v>85</v>
      </c>
      <c r="C97" s="1">
        <v>66</v>
      </c>
      <c r="D97" s="1" t="s">
        <v>203</v>
      </c>
      <c r="E97" s="1" t="s">
        <v>200</v>
      </c>
      <c r="F97" s="1">
        <v>18</v>
      </c>
      <c r="G97" s="8">
        <v>1800</v>
      </c>
      <c r="H97" s="1">
        <v>64</v>
      </c>
      <c r="I97" s="5">
        <v>32</v>
      </c>
      <c r="J97" s="8"/>
      <c r="K97" s="13" t="s">
        <v>204</v>
      </c>
      <c r="M97" s="1">
        <v>58</v>
      </c>
      <c r="N97" s="8">
        <v>1</v>
      </c>
      <c r="W97" s="1">
        <v>38260</v>
      </c>
      <c r="X97" s="1">
        <v>38260</v>
      </c>
      <c r="Y97" s="1">
        <v>38260</v>
      </c>
      <c r="Z97" s="1">
        <v>38260</v>
      </c>
      <c r="AA97" s="1">
        <v>38366</v>
      </c>
      <c r="AB97" s="1">
        <v>38396</v>
      </c>
      <c r="AC97" s="1">
        <v>38506</v>
      </c>
      <c r="AD97" s="1">
        <v>38588</v>
      </c>
      <c r="AE97" s="1">
        <v>38857</v>
      </c>
      <c r="AF97" s="1">
        <v>39117</v>
      </c>
      <c r="AG97" s="1">
        <v>39469</v>
      </c>
      <c r="AH97" s="1">
        <v>39469</v>
      </c>
    </row>
    <row r="98" spans="2:37">
      <c r="B98" s="1" t="s">
        <v>85</v>
      </c>
      <c r="C98" s="1">
        <v>39</v>
      </c>
      <c r="D98" s="1" t="s">
        <v>63</v>
      </c>
      <c r="E98" s="1" t="s">
        <v>205</v>
      </c>
      <c r="F98" s="1">
        <v>16</v>
      </c>
      <c r="G98" s="8">
        <v>1600</v>
      </c>
      <c r="H98" s="1">
        <v>6</v>
      </c>
      <c r="I98" s="5">
        <v>35</v>
      </c>
      <c r="J98" s="8"/>
      <c r="K98" s="13" t="s">
        <v>206</v>
      </c>
      <c r="M98" s="1">
        <v>3</v>
      </c>
      <c r="N98" s="8">
        <v>4</v>
      </c>
      <c r="AD98" s="1">
        <v>18019</v>
      </c>
      <c r="AE98" s="1">
        <v>18463</v>
      </c>
    </row>
    <row r="99" spans="2:37">
      <c r="B99" s="1" t="s">
        <v>85</v>
      </c>
      <c r="C99" s="1">
        <v>39</v>
      </c>
      <c r="D99" s="1" t="s">
        <v>207</v>
      </c>
      <c r="E99" s="1" t="s">
        <v>205</v>
      </c>
      <c r="F99" s="1">
        <v>16</v>
      </c>
      <c r="G99" s="8">
        <v>1600</v>
      </c>
      <c r="H99" s="1">
        <v>6</v>
      </c>
      <c r="I99" s="5">
        <v>35</v>
      </c>
      <c r="J99" s="8"/>
      <c r="K99" s="13" t="s">
        <v>208</v>
      </c>
      <c r="M99" s="1">
        <v>60</v>
      </c>
      <c r="N99" s="8">
        <v>1</v>
      </c>
      <c r="AD99" s="1">
        <v>18019</v>
      </c>
      <c r="AE99" s="1">
        <v>18463</v>
      </c>
      <c r="AF99" s="1">
        <v>236</v>
      </c>
      <c r="AG99" s="1">
        <v>905</v>
      </c>
      <c r="AH99" s="1">
        <v>1643</v>
      </c>
      <c r="AI99" s="1">
        <v>1808</v>
      </c>
    </row>
    <row r="100" spans="2:37">
      <c r="B100" s="1" t="s">
        <v>85</v>
      </c>
      <c r="C100" s="1">
        <v>84</v>
      </c>
      <c r="D100" s="1" t="s">
        <v>36</v>
      </c>
      <c r="E100" s="1" t="s">
        <v>60</v>
      </c>
      <c r="F100" s="1">
        <v>27</v>
      </c>
      <c r="G100" s="8">
        <v>2700</v>
      </c>
      <c r="H100" s="1" t="s">
        <v>61</v>
      </c>
      <c r="I100" s="5">
        <v>400</v>
      </c>
      <c r="J100" s="8"/>
      <c r="K100" s="13" t="s">
        <v>209</v>
      </c>
      <c r="M100" s="1">
        <v>1</v>
      </c>
      <c r="N100" s="8">
        <v>6</v>
      </c>
      <c r="U100" s="1">
        <v>23</v>
      </c>
      <c r="V100" s="1">
        <v>599</v>
      </c>
      <c r="W100" s="1">
        <v>1912</v>
      </c>
      <c r="X100" s="1">
        <v>3226</v>
      </c>
      <c r="Y100" s="1">
        <v>4367</v>
      </c>
      <c r="Z100" s="1">
        <v>5561</v>
      </c>
      <c r="AA100" s="1">
        <v>7020</v>
      </c>
      <c r="AB100" s="1">
        <v>8383</v>
      </c>
      <c r="AC100" s="1">
        <v>9777</v>
      </c>
      <c r="AD100" s="1">
        <v>10038</v>
      </c>
    </row>
    <row r="101" spans="2:37">
      <c r="B101" s="1" t="s">
        <v>85</v>
      </c>
      <c r="C101" s="1">
        <v>38</v>
      </c>
      <c r="D101" s="1" t="s">
        <v>63</v>
      </c>
      <c r="E101" s="1" t="s">
        <v>60</v>
      </c>
      <c r="F101" s="1">
        <v>27</v>
      </c>
      <c r="G101" s="8">
        <v>2700</v>
      </c>
      <c r="H101" s="1">
        <v>5</v>
      </c>
      <c r="I101" s="5">
        <v>200</v>
      </c>
      <c r="J101" s="8"/>
      <c r="K101" s="13" t="s">
        <v>176</v>
      </c>
      <c r="M101" s="1">
        <v>2</v>
      </c>
      <c r="N101" s="8">
        <v>4</v>
      </c>
      <c r="O101" s="1">
        <v>95180</v>
      </c>
      <c r="P101" s="1">
        <v>95944</v>
      </c>
      <c r="Q101" s="1">
        <v>97296</v>
      </c>
      <c r="R101" s="1">
        <v>98988</v>
      </c>
      <c r="S101" s="1">
        <v>1191</v>
      </c>
      <c r="T101" s="1">
        <v>2693</v>
      </c>
      <c r="U101" s="1">
        <v>4167</v>
      </c>
      <c r="V101" s="1">
        <v>5893</v>
      </c>
      <c r="W101" s="1">
        <v>7152</v>
      </c>
      <c r="X101" s="1">
        <v>8437</v>
      </c>
      <c r="Y101" s="1">
        <v>9379</v>
      </c>
      <c r="Z101" s="1">
        <v>9986</v>
      </c>
      <c r="AA101" s="1">
        <v>10749</v>
      </c>
      <c r="AB101" s="1">
        <v>11547</v>
      </c>
      <c r="AC101" s="1">
        <v>12915</v>
      </c>
      <c r="AD101" s="1">
        <v>13196</v>
      </c>
    </row>
    <row r="102" spans="2:37">
      <c r="B102" s="1" t="s">
        <v>85</v>
      </c>
      <c r="C102" s="1">
        <v>99</v>
      </c>
      <c r="D102" s="1" t="s">
        <v>14</v>
      </c>
      <c r="E102" s="1" t="s">
        <v>87</v>
      </c>
      <c r="F102" s="1">
        <v>11</v>
      </c>
      <c r="G102" s="8">
        <v>1100</v>
      </c>
      <c r="H102" s="1">
        <v>50</v>
      </c>
      <c r="I102" s="5">
        <v>125</v>
      </c>
      <c r="J102" s="8"/>
      <c r="K102" s="13" t="s">
        <v>210</v>
      </c>
      <c r="M102" s="1">
        <v>22</v>
      </c>
      <c r="N102" s="8">
        <v>4</v>
      </c>
      <c r="AG102" s="1">
        <v>13273.5</v>
      </c>
      <c r="AH102" s="1">
        <v>13359</v>
      </c>
      <c r="AI102" s="1">
        <v>13639</v>
      </c>
      <c r="AJ102" s="1">
        <v>13895.3</v>
      </c>
    </row>
    <row r="103" spans="2:37">
      <c r="B103" s="1" t="s">
        <v>85</v>
      </c>
      <c r="C103" s="1">
        <v>78</v>
      </c>
      <c r="D103" s="1" t="s">
        <v>211</v>
      </c>
      <c r="E103" s="1" t="s">
        <v>212</v>
      </c>
      <c r="F103" s="1">
        <v>13</v>
      </c>
      <c r="G103" s="8">
        <v>1300</v>
      </c>
      <c r="H103" s="1">
        <v>61</v>
      </c>
      <c r="I103" s="5">
        <v>50</v>
      </c>
      <c r="J103" s="8"/>
      <c r="K103" s="13" t="s">
        <v>213</v>
      </c>
      <c r="M103" s="1">
        <v>56</v>
      </c>
      <c r="N103" s="8">
        <v>1</v>
      </c>
      <c r="T103" s="1">
        <v>2241</v>
      </c>
      <c r="U103" s="1">
        <v>2286</v>
      </c>
      <c r="V103" s="1">
        <v>2595</v>
      </c>
      <c r="W103" s="1">
        <v>2865</v>
      </c>
      <c r="X103" s="1">
        <v>3108</v>
      </c>
      <c r="Y103" s="1">
        <v>3459</v>
      </c>
      <c r="Z103" s="1">
        <v>3773</v>
      </c>
      <c r="AA103" s="1">
        <v>4050</v>
      </c>
      <c r="AB103" s="1">
        <v>4361</v>
      </c>
      <c r="AC103" s="1">
        <v>4761</v>
      </c>
      <c r="AD103" s="1">
        <v>5255</v>
      </c>
      <c r="AE103" s="1">
        <v>5587</v>
      </c>
      <c r="AF103" s="1">
        <v>5919</v>
      </c>
      <c r="AG103" s="1">
        <v>6290</v>
      </c>
      <c r="AH103" s="1">
        <v>6534</v>
      </c>
      <c r="AI103" s="1">
        <v>6856</v>
      </c>
      <c r="AJ103" s="1">
        <v>6874</v>
      </c>
      <c r="AK103" s="1">
        <v>6875</v>
      </c>
    </row>
    <row r="104" spans="2:37">
      <c r="B104" s="1" t="s">
        <v>85</v>
      </c>
      <c r="C104" s="1">
        <v>1</v>
      </c>
      <c r="D104" s="1" t="s">
        <v>14</v>
      </c>
      <c r="E104" s="1" t="s">
        <v>78</v>
      </c>
      <c r="F104" s="1">
        <v>50</v>
      </c>
      <c r="G104" s="8">
        <v>5000</v>
      </c>
      <c r="H104" s="1">
        <v>64</v>
      </c>
      <c r="I104" s="5">
        <v>125</v>
      </c>
      <c r="J104" s="8"/>
      <c r="K104" s="13" t="s">
        <v>214</v>
      </c>
      <c r="M104" s="1">
        <v>1</v>
      </c>
      <c r="N104" s="8">
        <v>40</v>
      </c>
      <c r="O104" s="1">
        <v>1152</v>
      </c>
      <c r="P104" s="1">
        <v>1261</v>
      </c>
      <c r="Q104" s="1">
        <v>1345</v>
      </c>
      <c r="R104" s="1">
        <v>1437</v>
      </c>
      <c r="S104" s="1">
        <v>1529</v>
      </c>
      <c r="T104" s="1">
        <v>1591</v>
      </c>
      <c r="U104" s="1">
        <v>1679</v>
      </c>
      <c r="V104" s="1">
        <v>1763</v>
      </c>
      <c r="W104" s="1">
        <v>1859</v>
      </c>
      <c r="X104" s="1">
        <v>1914</v>
      </c>
    </row>
    <row r="105" spans="2:37">
      <c r="B105" s="1" t="s">
        <v>85</v>
      </c>
      <c r="C105" s="1">
        <v>63</v>
      </c>
      <c r="D105" s="1" t="s">
        <v>36</v>
      </c>
      <c r="E105" s="1" t="s">
        <v>78</v>
      </c>
      <c r="F105" s="1">
        <v>58</v>
      </c>
      <c r="I105" s="5">
        <v>125</v>
      </c>
      <c r="J105" s="8"/>
      <c r="K105" s="13" t="s">
        <v>215</v>
      </c>
      <c r="M105" s="1">
        <v>19</v>
      </c>
      <c r="N105" s="8">
        <v>8</v>
      </c>
      <c r="O105" s="1">
        <v>4270</v>
      </c>
      <c r="P105" s="1">
        <v>4829</v>
      </c>
      <c r="Q105" s="1">
        <v>5395</v>
      </c>
      <c r="R105" s="1">
        <v>6043</v>
      </c>
      <c r="S105" s="1">
        <v>6669</v>
      </c>
      <c r="T105" s="1">
        <v>7093</v>
      </c>
      <c r="U105" s="1">
        <v>7847</v>
      </c>
      <c r="V105" s="1">
        <v>8500</v>
      </c>
      <c r="W105" s="1">
        <v>8828</v>
      </c>
      <c r="X105" s="1">
        <v>8965</v>
      </c>
      <c r="Y105" s="1">
        <v>8965</v>
      </c>
      <c r="Z105" s="1">
        <v>8965</v>
      </c>
    </row>
    <row r="106" spans="2:37">
      <c r="B106" s="1" t="s">
        <v>85</v>
      </c>
      <c r="C106" s="1">
        <v>31</v>
      </c>
      <c r="D106" s="1" t="s">
        <v>55</v>
      </c>
      <c r="E106" s="1" t="s">
        <v>78</v>
      </c>
      <c r="F106" s="1">
        <v>40</v>
      </c>
      <c r="G106" s="8">
        <v>4000</v>
      </c>
      <c r="H106" s="1">
        <v>20</v>
      </c>
      <c r="I106" s="5">
        <v>180</v>
      </c>
      <c r="J106" s="8"/>
      <c r="K106" s="13"/>
      <c r="L106" s="1" t="s">
        <v>216</v>
      </c>
      <c r="M106" s="1">
        <v>15</v>
      </c>
      <c r="N106" s="8">
        <v>80</v>
      </c>
      <c r="O106" s="1">
        <v>4648</v>
      </c>
      <c r="P106" s="1">
        <v>4658</v>
      </c>
      <c r="Q106" s="1">
        <v>4666</v>
      </c>
      <c r="R106" s="1">
        <v>4679</v>
      </c>
      <c r="S106" s="1">
        <v>4722</v>
      </c>
      <c r="T106" s="1">
        <v>4803</v>
      </c>
      <c r="U106" s="1">
        <v>4872</v>
      </c>
      <c r="V106" s="1">
        <v>4929</v>
      </c>
      <c r="W106" s="1">
        <v>4992</v>
      </c>
      <c r="X106" s="1">
        <v>5035</v>
      </c>
      <c r="Y106" s="1">
        <v>5049</v>
      </c>
      <c r="Z106" s="1">
        <v>5056</v>
      </c>
      <c r="AA106" s="1">
        <v>5058</v>
      </c>
      <c r="AB106" s="1">
        <v>5059</v>
      </c>
      <c r="AC106" s="1">
        <v>5072</v>
      </c>
      <c r="AD106" s="1">
        <v>5103</v>
      </c>
      <c r="AE106" s="1">
        <v>5141</v>
      </c>
      <c r="AF106" s="1">
        <v>5175</v>
      </c>
      <c r="AG106" s="1">
        <v>5271</v>
      </c>
      <c r="AH106" s="1">
        <v>5336</v>
      </c>
      <c r="AI106" s="1">
        <v>5343</v>
      </c>
    </row>
    <row r="107" spans="2:37">
      <c r="B107" s="1" t="s">
        <v>85</v>
      </c>
      <c r="C107" s="1">
        <v>50</v>
      </c>
      <c r="D107" s="1" t="s">
        <v>217</v>
      </c>
      <c r="E107" s="1" t="s">
        <v>78</v>
      </c>
      <c r="F107" s="1">
        <v>84</v>
      </c>
      <c r="G107" s="8" t="s">
        <v>219</v>
      </c>
      <c r="H107" s="1">
        <v>18</v>
      </c>
      <c r="I107" s="5">
        <v>1800</v>
      </c>
      <c r="J107" s="8"/>
      <c r="K107" s="13" t="s">
        <v>218</v>
      </c>
      <c r="L107" s="7">
        <v>5652171</v>
      </c>
      <c r="M107" s="1">
        <v>1</v>
      </c>
      <c r="N107" s="8">
        <v>40</v>
      </c>
      <c r="O107" s="1">
        <v>45652</v>
      </c>
      <c r="P107" s="1">
        <v>56363</v>
      </c>
      <c r="Q107" s="1">
        <v>66556</v>
      </c>
      <c r="R107" s="1">
        <v>76791</v>
      </c>
      <c r="S107" s="1">
        <v>86159</v>
      </c>
      <c r="T107" s="1">
        <v>93620</v>
      </c>
      <c r="U107" s="1">
        <v>2990</v>
      </c>
      <c r="V107" s="1">
        <v>12427</v>
      </c>
      <c r="W107" s="1">
        <v>22761</v>
      </c>
      <c r="X107" s="1">
        <v>32656</v>
      </c>
      <c r="Y107" s="1">
        <v>42534</v>
      </c>
      <c r="Z107" s="1">
        <v>54235</v>
      </c>
      <c r="AA107" s="1">
        <v>65376</v>
      </c>
      <c r="AB107" s="1">
        <v>75884</v>
      </c>
      <c r="AC107" s="1">
        <v>86157</v>
      </c>
    </row>
    <row r="108" spans="2:37">
      <c r="B108" s="1" t="s">
        <v>85</v>
      </c>
      <c r="C108" s="1">
        <v>51</v>
      </c>
      <c r="D108" s="1" t="s">
        <v>217</v>
      </c>
      <c r="E108" s="1" t="s">
        <v>78</v>
      </c>
      <c r="F108" s="1">
        <v>84</v>
      </c>
      <c r="G108" s="8" t="s">
        <v>38</v>
      </c>
      <c r="H108" s="1">
        <v>17</v>
      </c>
      <c r="I108" s="5">
        <v>1800</v>
      </c>
      <c r="J108" s="8"/>
      <c r="K108" s="13" t="s">
        <v>218</v>
      </c>
      <c r="L108" s="7">
        <v>1931909</v>
      </c>
      <c r="M108" s="1">
        <v>2</v>
      </c>
      <c r="N108" s="8">
        <v>40</v>
      </c>
      <c r="O108" s="1">
        <v>51622</v>
      </c>
      <c r="P108" s="1">
        <v>57686</v>
      </c>
      <c r="Q108" s="1">
        <v>64650</v>
      </c>
      <c r="R108" s="1">
        <v>72135</v>
      </c>
      <c r="S108" s="1">
        <v>79323</v>
      </c>
      <c r="T108" s="1">
        <v>84366</v>
      </c>
      <c r="U108" s="1">
        <v>90630</v>
      </c>
      <c r="V108" s="1">
        <v>96874</v>
      </c>
      <c r="W108" s="1">
        <v>3598</v>
      </c>
      <c r="X108" s="1">
        <v>9605</v>
      </c>
      <c r="Y108" s="1">
        <v>15631</v>
      </c>
      <c r="Z108" s="1">
        <v>22586</v>
      </c>
      <c r="AA108" s="1">
        <v>29330</v>
      </c>
      <c r="AB108" s="1">
        <v>34715</v>
      </c>
      <c r="AC108" s="1">
        <v>41554</v>
      </c>
    </row>
    <row r="109" spans="2:37">
      <c r="B109" s="1" t="s">
        <v>85</v>
      </c>
      <c r="C109" s="1">
        <v>53</v>
      </c>
      <c r="D109" s="1" t="s">
        <v>220</v>
      </c>
      <c r="E109" s="1" t="s">
        <v>78</v>
      </c>
      <c r="F109" s="1">
        <v>84</v>
      </c>
      <c r="G109" s="8" t="s">
        <v>43</v>
      </c>
      <c r="H109" s="1">
        <v>1</v>
      </c>
      <c r="I109" s="5">
        <v>1800</v>
      </c>
      <c r="J109" s="8"/>
      <c r="K109" s="13" t="s">
        <v>218</v>
      </c>
      <c r="L109" s="1" t="s">
        <v>221</v>
      </c>
      <c r="M109" s="1">
        <v>3</v>
      </c>
      <c r="N109" s="8">
        <v>400</v>
      </c>
      <c r="O109" s="1">
        <v>4065</v>
      </c>
      <c r="P109" s="1">
        <v>4485</v>
      </c>
      <c r="Q109" s="1">
        <v>4931</v>
      </c>
      <c r="R109" s="1">
        <v>5445</v>
      </c>
      <c r="S109" s="1">
        <v>5974</v>
      </c>
      <c r="T109" s="1">
        <v>6363</v>
      </c>
      <c r="U109" s="1">
        <v>6842</v>
      </c>
      <c r="V109" s="1">
        <v>7278</v>
      </c>
      <c r="W109" s="1">
        <v>7711</v>
      </c>
      <c r="X109" s="1">
        <v>8166</v>
      </c>
      <c r="Y109" s="1">
        <v>8631</v>
      </c>
      <c r="Z109" s="1">
        <v>9149</v>
      </c>
      <c r="AA109" s="1">
        <v>9653</v>
      </c>
      <c r="AB109" s="1">
        <v>10044</v>
      </c>
      <c r="AC109" s="1">
        <v>10505</v>
      </c>
    </row>
    <row r="110" spans="2:37">
      <c r="B110" s="1" t="s">
        <v>85</v>
      </c>
      <c r="C110" s="1">
        <v>54</v>
      </c>
      <c r="D110" s="1" t="s">
        <v>220</v>
      </c>
      <c r="E110" s="1" t="s">
        <v>78</v>
      </c>
      <c r="F110" s="1">
        <v>84</v>
      </c>
      <c r="G110" s="8" t="s">
        <v>46</v>
      </c>
      <c r="H110" s="1">
        <v>12</v>
      </c>
      <c r="I110" s="5">
        <v>1800</v>
      </c>
      <c r="J110" s="8"/>
      <c r="K110" s="13" t="s">
        <v>218</v>
      </c>
      <c r="L110" s="1" t="s">
        <v>222</v>
      </c>
      <c r="M110" s="1">
        <v>4</v>
      </c>
      <c r="N110" s="8">
        <v>400</v>
      </c>
      <c r="O110" s="1">
        <v>2956</v>
      </c>
      <c r="P110" s="1">
        <v>3343</v>
      </c>
      <c r="Q110" s="1">
        <v>3741</v>
      </c>
      <c r="R110" s="1">
        <v>4142</v>
      </c>
      <c r="S110" s="1">
        <v>4538</v>
      </c>
      <c r="T110" s="1">
        <v>4861</v>
      </c>
      <c r="U110" s="1">
        <v>5242</v>
      </c>
      <c r="V110" s="1">
        <v>5619</v>
      </c>
      <c r="W110" s="1">
        <v>6010</v>
      </c>
      <c r="X110" s="1">
        <v>6398</v>
      </c>
      <c r="Y110" s="1">
        <v>6789</v>
      </c>
      <c r="Z110" s="1">
        <v>7197</v>
      </c>
      <c r="AA110" s="1">
        <v>7601</v>
      </c>
      <c r="AB110" s="1">
        <v>7977</v>
      </c>
      <c r="AC110" s="1">
        <v>8356</v>
      </c>
    </row>
    <row r="111" spans="2:37">
      <c r="B111" s="1" t="s">
        <v>85</v>
      </c>
      <c r="C111" s="1">
        <v>83</v>
      </c>
      <c r="D111" s="1" t="s">
        <v>63</v>
      </c>
      <c r="E111" s="1" t="s">
        <v>78</v>
      </c>
      <c r="F111" s="8" t="s">
        <v>223</v>
      </c>
      <c r="G111" s="8" t="s">
        <v>225</v>
      </c>
      <c r="H111" s="1">
        <v>11</v>
      </c>
      <c r="I111" s="14" t="s">
        <v>226</v>
      </c>
      <c r="J111" s="8"/>
      <c r="K111" s="13" t="s">
        <v>224</v>
      </c>
      <c r="L111" s="1" t="s">
        <v>227</v>
      </c>
      <c r="M111" s="1">
        <v>11</v>
      </c>
      <c r="N111" s="8">
        <v>60</v>
      </c>
      <c r="V111" s="1">
        <v>0</v>
      </c>
      <c r="W111" s="1">
        <v>227</v>
      </c>
      <c r="X111" s="1">
        <v>437</v>
      </c>
      <c r="Y111" s="1">
        <v>607</v>
      </c>
      <c r="Z111" s="1">
        <v>810</v>
      </c>
      <c r="AA111" s="1">
        <v>1059</v>
      </c>
      <c r="AB111" s="1">
        <v>1225</v>
      </c>
      <c r="AC111" s="1">
        <v>1426</v>
      </c>
      <c r="AD111" s="1">
        <v>1668</v>
      </c>
      <c r="AE111" s="1">
        <v>1768</v>
      </c>
      <c r="AF111" s="1">
        <v>1823</v>
      </c>
      <c r="AG111" s="1">
        <v>1834</v>
      </c>
      <c r="AH111" s="1">
        <v>1850</v>
      </c>
      <c r="AI111" s="1">
        <v>1859</v>
      </c>
      <c r="AJ111" s="1">
        <v>1859</v>
      </c>
    </row>
    <row r="112" spans="2:37">
      <c r="B112" s="1" t="s">
        <v>85</v>
      </c>
      <c r="C112" s="1">
        <v>50</v>
      </c>
      <c r="D112" s="1" t="s">
        <v>36</v>
      </c>
      <c r="E112" s="1" t="s">
        <v>78</v>
      </c>
      <c r="F112" s="8" t="s">
        <v>37</v>
      </c>
      <c r="G112" s="8" t="s">
        <v>219</v>
      </c>
      <c r="H112" s="1">
        <v>18</v>
      </c>
      <c r="I112" s="5">
        <v>1800</v>
      </c>
      <c r="J112" s="8"/>
      <c r="K112" s="13" t="s">
        <v>228</v>
      </c>
      <c r="L112" s="1" t="s">
        <v>229</v>
      </c>
      <c r="M112" s="1" t="s">
        <v>230</v>
      </c>
      <c r="N112" s="8">
        <v>1</v>
      </c>
      <c r="AC112" s="1">
        <v>8512</v>
      </c>
      <c r="AD112" s="1">
        <v>394550</v>
      </c>
      <c r="AE112" s="1">
        <v>735692</v>
      </c>
      <c r="AF112" s="1">
        <v>985100</v>
      </c>
      <c r="AG112" s="1">
        <v>1230896</v>
      </c>
      <c r="AH112" s="1">
        <v>1428448</v>
      </c>
      <c r="AI112" s="1">
        <v>1501998</v>
      </c>
      <c r="AJ112" s="1">
        <v>1564806</v>
      </c>
    </row>
    <row r="113" spans="2:45">
      <c r="B113" s="1" t="s">
        <v>85</v>
      </c>
      <c r="C113" s="1">
        <v>87</v>
      </c>
      <c r="D113" s="1" t="s">
        <v>14</v>
      </c>
      <c r="E113" s="1" t="s">
        <v>78</v>
      </c>
      <c r="F113" s="1">
        <v>50</v>
      </c>
      <c r="G113" s="8">
        <v>5000</v>
      </c>
      <c r="H113" s="1">
        <v>64</v>
      </c>
      <c r="I113" s="5">
        <v>180</v>
      </c>
      <c r="J113" s="8"/>
      <c r="K113" s="13" t="s">
        <v>231</v>
      </c>
      <c r="L113" s="1" t="s">
        <v>232</v>
      </c>
      <c r="M113" s="1">
        <v>1</v>
      </c>
      <c r="N113" s="8">
        <v>4</v>
      </c>
      <c r="W113" s="1">
        <v>66810</v>
      </c>
      <c r="X113" s="1">
        <v>66835</v>
      </c>
      <c r="Y113" s="1">
        <v>66930</v>
      </c>
      <c r="Z113" s="1">
        <v>67370</v>
      </c>
      <c r="AA113" s="1">
        <v>67852</v>
      </c>
      <c r="AB113" s="1">
        <v>68153</v>
      </c>
      <c r="AC113" s="1">
        <v>68545</v>
      </c>
      <c r="AD113" s="1">
        <v>69045</v>
      </c>
      <c r="AE113" s="1">
        <v>69270</v>
      </c>
      <c r="AF113" s="1">
        <v>69440</v>
      </c>
      <c r="AG113" s="1">
        <v>69496</v>
      </c>
      <c r="AH113" s="1">
        <v>69541</v>
      </c>
      <c r="AI113" s="1">
        <v>69696</v>
      </c>
      <c r="AJ113" s="1">
        <v>69802</v>
      </c>
      <c r="AK113" s="1">
        <v>69821</v>
      </c>
      <c r="AL113" s="1">
        <v>69826</v>
      </c>
    </row>
    <row r="114" spans="2:45">
      <c r="B114" s="1" t="s">
        <v>85</v>
      </c>
      <c r="C114" s="1">
        <v>44</v>
      </c>
      <c r="D114" s="1" t="s">
        <v>63</v>
      </c>
      <c r="E114" s="1" t="s">
        <v>78</v>
      </c>
      <c r="F114" s="1">
        <v>81</v>
      </c>
      <c r="G114" s="8">
        <v>8100</v>
      </c>
      <c r="H114" s="1">
        <v>3</v>
      </c>
      <c r="I114" s="5">
        <v>100</v>
      </c>
      <c r="J114" s="8"/>
      <c r="K114" s="13"/>
      <c r="L114" s="1" t="s">
        <v>233</v>
      </c>
      <c r="M114" s="1">
        <v>8</v>
      </c>
      <c r="N114" s="8">
        <v>1</v>
      </c>
      <c r="O114" s="1">
        <v>280</v>
      </c>
      <c r="P114" s="1">
        <v>7089</v>
      </c>
      <c r="Q114" s="1">
        <v>14947</v>
      </c>
      <c r="R114" s="1">
        <v>23665</v>
      </c>
      <c r="S114" s="1">
        <v>32045</v>
      </c>
      <c r="T114" s="1">
        <v>37956</v>
      </c>
      <c r="U114" s="1">
        <v>46007</v>
      </c>
      <c r="V114" s="1">
        <v>54073</v>
      </c>
      <c r="W114" s="1">
        <v>62998</v>
      </c>
      <c r="X114" s="1">
        <v>71690</v>
      </c>
      <c r="Y114" s="1">
        <v>82031</v>
      </c>
      <c r="Z114" s="1">
        <v>92732</v>
      </c>
      <c r="AA114" s="1">
        <v>2806</v>
      </c>
      <c r="AB114" s="1">
        <v>12055</v>
      </c>
      <c r="AC114" s="1">
        <v>22232</v>
      </c>
      <c r="AD114" s="1">
        <v>32559</v>
      </c>
      <c r="AE114" s="1">
        <v>39150</v>
      </c>
      <c r="AF114" s="1">
        <v>43502</v>
      </c>
      <c r="AG114" s="1">
        <v>48204</v>
      </c>
      <c r="AH114" s="1">
        <v>53919</v>
      </c>
      <c r="AI114" s="1">
        <v>60641</v>
      </c>
      <c r="AJ114" s="1">
        <v>66179</v>
      </c>
      <c r="AK114" s="1">
        <v>68816</v>
      </c>
      <c r="AL114" s="1">
        <v>68855</v>
      </c>
    </row>
    <row r="115" spans="2:45">
      <c r="B115" s="1" t="s">
        <v>85</v>
      </c>
      <c r="C115" s="1">
        <v>34</v>
      </c>
      <c r="D115" s="1" t="s">
        <v>55</v>
      </c>
      <c r="E115" s="1" t="s">
        <v>78</v>
      </c>
      <c r="F115" s="1">
        <v>81</v>
      </c>
      <c r="G115" s="8">
        <v>8100</v>
      </c>
      <c r="H115" s="1">
        <v>18</v>
      </c>
      <c r="I115" s="5">
        <v>400</v>
      </c>
      <c r="J115" s="8"/>
      <c r="K115" s="13"/>
      <c r="L115" s="1" t="s">
        <v>234</v>
      </c>
      <c r="M115" s="1">
        <v>19</v>
      </c>
      <c r="N115" s="8">
        <v>8</v>
      </c>
      <c r="O115" s="1">
        <v>15836</v>
      </c>
      <c r="P115" s="1">
        <v>15914</v>
      </c>
      <c r="Q115" s="1">
        <v>16037</v>
      </c>
      <c r="R115" s="1">
        <v>16202</v>
      </c>
      <c r="S115" s="1">
        <v>16403</v>
      </c>
      <c r="T115" s="1">
        <v>16533</v>
      </c>
      <c r="U115" s="1">
        <v>16712</v>
      </c>
      <c r="V115" s="1">
        <v>16825</v>
      </c>
      <c r="W115" s="1">
        <v>16917</v>
      </c>
      <c r="X115" s="1">
        <v>16976</v>
      </c>
      <c r="Y115" s="1">
        <v>17054</v>
      </c>
      <c r="Z115" s="1">
        <v>17159</v>
      </c>
      <c r="AA115" s="1">
        <v>17297</v>
      </c>
      <c r="AB115" s="1">
        <v>17437</v>
      </c>
      <c r="AC115" s="1">
        <v>17562</v>
      </c>
      <c r="AD115" s="1">
        <v>17679</v>
      </c>
      <c r="AE115" s="1">
        <v>17870</v>
      </c>
      <c r="AF115" s="1">
        <v>17965</v>
      </c>
      <c r="AG115" s="1">
        <v>18148</v>
      </c>
      <c r="AH115" s="1">
        <v>18273</v>
      </c>
      <c r="AI115" s="1">
        <v>18489</v>
      </c>
      <c r="AJ115" s="1">
        <v>18649</v>
      </c>
      <c r="AK115" s="1">
        <v>18753</v>
      </c>
      <c r="AL115" s="1">
        <v>18753</v>
      </c>
    </row>
    <row r="116" spans="2:45">
      <c r="B116" s="1" t="s">
        <v>85</v>
      </c>
      <c r="D116" s="1" t="s">
        <v>14</v>
      </c>
      <c r="E116" s="1" t="s">
        <v>78</v>
      </c>
      <c r="F116" s="1">
        <v>50</v>
      </c>
      <c r="G116" s="8">
        <v>5000</v>
      </c>
      <c r="H116" s="1">
        <v>64</v>
      </c>
      <c r="I116" s="5">
        <v>180</v>
      </c>
      <c r="J116" s="8"/>
      <c r="K116" s="13" t="s">
        <v>235</v>
      </c>
      <c r="L116" s="1" t="s">
        <v>232</v>
      </c>
      <c r="M116" s="1">
        <v>1</v>
      </c>
      <c r="N116" s="8">
        <v>4</v>
      </c>
      <c r="AM116" s="1">
        <v>69826</v>
      </c>
      <c r="AN116" s="1">
        <v>69923</v>
      </c>
      <c r="AO116" s="1">
        <v>69938</v>
      </c>
      <c r="AP116" s="1">
        <v>69951</v>
      </c>
      <c r="AQ116" s="1">
        <v>69970</v>
      </c>
    </row>
    <row r="117" spans="2:45">
      <c r="B117" s="1" t="s">
        <v>85</v>
      </c>
      <c r="C117" s="1">
        <v>30</v>
      </c>
      <c r="D117" s="1" t="s">
        <v>55</v>
      </c>
      <c r="E117" s="1" t="s">
        <v>51</v>
      </c>
      <c r="F117" s="8">
        <v>40</v>
      </c>
      <c r="G117" s="8">
        <v>4000</v>
      </c>
      <c r="H117" s="1">
        <v>18</v>
      </c>
      <c r="I117" s="5">
        <v>180</v>
      </c>
      <c r="J117" s="1" t="s">
        <v>53</v>
      </c>
      <c r="L117" s="1" t="s">
        <v>56</v>
      </c>
      <c r="M117" s="1">
        <v>14</v>
      </c>
      <c r="N117" s="8">
        <v>80</v>
      </c>
      <c r="O117" s="1">
        <v>368</v>
      </c>
      <c r="P117" s="1">
        <v>463</v>
      </c>
      <c r="Q117" s="1">
        <v>523</v>
      </c>
      <c r="R117" s="1">
        <v>574</v>
      </c>
      <c r="S117" s="1">
        <v>625</v>
      </c>
      <c r="T117" s="1">
        <v>672</v>
      </c>
      <c r="U117" s="1">
        <v>729</v>
      </c>
      <c r="V117" s="1">
        <v>795</v>
      </c>
      <c r="W117" s="1">
        <v>868</v>
      </c>
      <c r="X117" s="1">
        <v>946</v>
      </c>
      <c r="Y117" s="1">
        <v>1012</v>
      </c>
      <c r="Z117" s="1">
        <v>1084</v>
      </c>
      <c r="AA117" s="1">
        <v>1139</v>
      </c>
      <c r="AB117" s="1">
        <v>1184</v>
      </c>
      <c r="AC117" s="1">
        <v>1221</v>
      </c>
      <c r="AD117" s="1">
        <v>1257</v>
      </c>
      <c r="AE117" s="1">
        <v>1285</v>
      </c>
      <c r="AF117" s="1">
        <v>1303</v>
      </c>
      <c r="AG117" s="1">
        <v>1328</v>
      </c>
      <c r="AH117" s="1">
        <v>1355</v>
      </c>
      <c r="AI117" s="1">
        <v>1368</v>
      </c>
      <c r="AJ117" s="1">
        <v>1379</v>
      </c>
      <c r="AK117" s="1">
        <v>1383</v>
      </c>
      <c r="AL117" s="1">
        <v>1389</v>
      </c>
      <c r="AM117" s="1">
        <v>1391</v>
      </c>
      <c r="AN117" s="1">
        <v>1392</v>
      </c>
      <c r="AO117" s="1">
        <v>1401</v>
      </c>
      <c r="AP117" s="1">
        <v>1412</v>
      </c>
      <c r="AQ117" s="1">
        <v>1423</v>
      </c>
      <c r="AR117" s="1">
        <v>1432</v>
      </c>
      <c r="AS117" s="1">
        <v>1437</v>
      </c>
    </row>
    <row r="118" spans="2:45">
      <c r="B118" s="1" t="s">
        <v>85</v>
      </c>
      <c r="C118" s="1">
        <v>29</v>
      </c>
      <c r="D118" s="1" t="s">
        <v>55</v>
      </c>
      <c r="E118" s="1" t="s">
        <v>295</v>
      </c>
      <c r="F118" s="1">
        <v>43</v>
      </c>
      <c r="H118" s="8"/>
      <c r="I118" s="5"/>
      <c r="K118" s="13"/>
      <c r="L118" s="1" t="s">
        <v>151</v>
      </c>
      <c r="M118" s="1">
        <v>5</v>
      </c>
      <c r="N118" s="8">
        <v>1</v>
      </c>
      <c r="AL118" s="1">
        <v>53053</v>
      </c>
      <c r="AM118" s="1">
        <v>53053</v>
      </c>
      <c r="AN118" s="1">
        <v>53067</v>
      </c>
      <c r="AO118" s="1">
        <v>53073</v>
      </c>
      <c r="AP118" s="1">
        <v>53077</v>
      </c>
      <c r="AQ118" s="1">
        <v>53077</v>
      </c>
      <c r="AR118" s="1">
        <v>53077</v>
      </c>
      <c r="AS118" s="1">
        <v>53160</v>
      </c>
    </row>
    <row r="119" spans="2:45">
      <c r="B119" s="1" t="s">
        <v>85</v>
      </c>
      <c r="C119" s="1">
        <v>99</v>
      </c>
      <c r="D119" s="1" t="s">
        <v>14</v>
      </c>
      <c r="E119" s="1" t="s">
        <v>15</v>
      </c>
      <c r="F119" s="8">
        <v>11</v>
      </c>
      <c r="G119" s="8">
        <v>1100</v>
      </c>
      <c r="H119" s="1">
        <v>50</v>
      </c>
      <c r="I119" s="5">
        <v>125</v>
      </c>
      <c r="J119" s="1" t="s">
        <v>16</v>
      </c>
      <c r="K119" s="6" t="s">
        <v>18</v>
      </c>
      <c r="L119" s="1" t="s">
        <v>17</v>
      </c>
      <c r="M119" s="8">
        <v>22</v>
      </c>
      <c r="N119" s="1">
        <v>4</v>
      </c>
      <c r="AJ119" s="1">
        <v>13895.3</v>
      </c>
      <c r="AK119" s="1">
        <v>14295</v>
      </c>
      <c r="AL119" s="1">
        <v>14763</v>
      </c>
      <c r="AM119" s="1">
        <v>15202</v>
      </c>
      <c r="AN119" s="1">
        <v>15613</v>
      </c>
      <c r="AO119" s="1">
        <v>15997</v>
      </c>
      <c r="AP119" s="1">
        <v>16386</v>
      </c>
      <c r="AQ119" s="1">
        <v>16779</v>
      </c>
      <c r="AR119" s="1">
        <v>17176</v>
      </c>
      <c r="AS119" s="1">
        <v>17801</v>
      </c>
    </row>
    <row r="120" spans="2:45">
      <c r="B120" s="1" t="s">
        <v>85</v>
      </c>
      <c r="C120" s="1">
        <v>13</v>
      </c>
      <c r="D120" s="1" t="s">
        <v>14</v>
      </c>
      <c r="F120" s="1">
        <v>10</v>
      </c>
      <c r="H120" s="8"/>
      <c r="I120" s="5"/>
      <c r="J120" s="8"/>
      <c r="K120" s="13" t="s">
        <v>236</v>
      </c>
      <c r="M120" s="1">
        <v>23</v>
      </c>
      <c r="N120" s="8">
        <v>4</v>
      </c>
      <c r="O120" s="1">
        <v>2079</v>
      </c>
      <c r="P120" s="1">
        <v>2119</v>
      </c>
      <c r="Q120" s="1">
        <v>3835</v>
      </c>
      <c r="R120" s="1">
        <v>6047</v>
      </c>
      <c r="S120" s="1">
        <v>9276</v>
      </c>
      <c r="T120" s="1">
        <v>12797</v>
      </c>
      <c r="U120" s="1">
        <v>15454</v>
      </c>
      <c r="V120" s="1">
        <v>17700</v>
      </c>
      <c r="W120" s="1">
        <v>20069</v>
      </c>
      <c r="X120" s="1">
        <v>20582</v>
      </c>
    </row>
    <row r="121" spans="2:45">
      <c r="B121" s="1" t="s">
        <v>85</v>
      </c>
      <c r="C121" s="1">
        <v>40</v>
      </c>
      <c r="D121" s="1" t="s">
        <v>63</v>
      </c>
      <c r="F121" s="1">
        <v>10</v>
      </c>
      <c r="H121" s="8"/>
      <c r="I121" s="5"/>
      <c r="J121" s="8"/>
      <c r="K121" s="13" t="s">
        <v>236</v>
      </c>
      <c r="M121" s="1">
        <v>4</v>
      </c>
      <c r="N121" s="8">
        <v>4</v>
      </c>
      <c r="O121" s="1">
        <v>68240</v>
      </c>
      <c r="P121" s="1">
        <v>71028</v>
      </c>
      <c r="Q121" s="1">
        <v>73735</v>
      </c>
      <c r="R121" s="1">
        <v>76384</v>
      </c>
      <c r="S121" s="1">
        <v>78928</v>
      </c>
      <c r="T121" s="1">
        <v>80512</v>
      </c>
      <c r="U121" s="1">
        <v>80531</v>
      </c>
      <c r="V121" s="1">
        <v>80531</v>
      </c>
      <c r="W121" s="1">
        <v>80531</v>
      </c>
      <c r="X121" s="1">
        <v>80531</v>
      </c>
      <c r="Y121" s="1">
        <v>80531</v>
      </c>
      <c r="Z121" s="1">
        <v>80531</v>
      </c>
      <c r="AA121" s="1">
        <v>80531</v>
      </c>
      <c r="AB121" s="1">
        <v>80539</v>
      </c>
    </row>
    <row r="122" spans="2:45">
      <c r="B122" s="1" t="s">
        <v>85</v>
      </c>
      <c r="C122" s="1">
        <v>41</v>
      </c>
      <c r="D122" s="1" t="s">
        <v>63</v>
      </c>
      <c r="F122" s="1">
        <v>16</v>
      </c>
      <c r="H122" s="8"/>
      <c r="I122" s="5"/>
      <c r="J122" s="8"/>
      <c r="K122" s="13" t="s">
        <v>152</v>
      </c>
      <c r="M122" s="1">
        <v>5</v>
      </c>
      <c r="N122" s="8">
        <v>1</v>
      </c>
      <c r="O122" s="1">
        <v>59461</v>
      </c>
      <c r="P122" s="1">
        <v>59461</v>
      </c>
      <c r="Q122" s="1">
        <v>59461</v>
      </c>
      <c r="R122" s="1">
        <v>59461</v>
      </c>
      <c r="S122" s="1">
        <v>59461</v>
      </c>
      <c r="T122" s="1">
        <v>59461</v>
      </c>
      <c r="U122" s="1">
        <v>59461</v>
      </c>
      <c r="V122" s="1">
        <v>59461</v>
      </c>
      <c r="W122" s="1">
        <v>59461</v>
      </c>
      <c r="X122" s="1">
        <v>59461</v>
      </c>
      <c r="Y122" s="1">
        <v>59461</v>
      </c>
      <c r="Z122" s="1">
        <v>59461</v>
      </c>
      <c r="AA122" s="1">
        <v>59461</v>
      </c>
      <c r="AB122" s="1">
        <v>59461</v>
      </c>
      <c r="AC122" s="1">
        <v>8617</v>
      </c>
      <c r="AD122" s="1">
        <v>8617</v>
      </c>
      <c r="AE122" s="1">
        <v>8617</v>
      </c>
      <c r="AF122" s="1">
        <v>8617</v>
      </c>
    </row>
    <row r="123" spans="2:45">
      <c r="B123" s="1" t="s">
        <v>85</v>
      </c>
      <c r="C123" s="1">
        <v>2</v>
      </c>
      <c r="D123" s="1" t="s">
        <v>14</v>
      </c>
      <c r="F123" s="1">
        <v>51</v>
      </c>
      <c r="H123" s="8"/>
      <c r="I123" s="5">
        <v>500</v>
      </c>
      <c r="J123" s="8"/>
      <c r="K123" s="13"/>
      <c r="M123" s="1">
        <v>2</v>
      </c>
      <c r="N123" s="8">
        <v>16</v>
      </c>
      <c r="O123" s="1">
        <v>13189</v>
      </c>
      <c r="P123" s="1">
        <v>13189</v>
      </c>
      <c r="Q123" s="1">
        <v>13189</v>
      </c>
      <c r="R123" s="1">
        <v>13189</v>
      </c>
      <c r="S123" s="1">
        <v>13189</v>
      </c>
      <c r="T123" s="1">
        <v>13189</v>
      </c>
      <c r="U123" s="1">
        <v>13189</v>
      </c>
      <c r="V123" s="1">
        <v>13189</v>
      </c>
      <c r="W123" s="1">
        <v>13189</v>
      </c>
      <c r="X123" s="1">
        <v>13189</v>
      </c>
      <c r="Y123" s="1">
        <v>13189</v>
      </c>
      <c r="Z123" s="1">
        <v>13189</v>
      </c>
      <c r="AA123" s="1">
        <v>13189</v>
      </c>
      <c r="AB123" s="1">
        <v>13189</v>
      </c>
      <c r="AC123" s="1">
        <v>13189</v>
      </c>
      <c r="AD123" s="1">
        <v>13189</v>
      </c>
      <c r="AE123" s="1">
        <v>13189</v>
      </c>
      <c r="AF123" s="1">
        <v>13189</v>
      </c>
      <c r="AG123" s="1">
        <v>13189</v>
      </c>
      <c r="AH123" s="1">
        <v>13182</v>
      </c>
      <c r="AI123" s="1">
        <v>13189</v>
      </c>
      <c r="AJ123" s="1">
        <v>13189</v>
      </c>
      <c r="AK123" s="1">
        <v>13189</v>
      </c>
      <c r="AL123" s="1">
        <v>13189</v>
      </c>
      <c r="AM123" s="1">
        <v>13189</v>
      </c>
      <c r="AN123" s="1">
        <v>13189</v>
      </c>
      <c r="AO123" s="1">
        <v>13189</v>
      </c>
      <c r="AP123" s="1">
        <v>13189</v>
      </c>
      <c r="AQ123" s="1">
        <v>13189</v>
      </c>
      <c r="AR123" s="1">
        <v>13189</v>
      </c>
    </row>
    <row r="124" spans="2:45">
      <c r="B124" s="1" t="s">
        <v>85</v>
      </c>
      <c r="C124" s="1">
        <v>4</v>
      </c>
      <c r="D124" s="1" t="s">
        <v>14</v>
      </c>
      <c r="F124" s="1">
        <v>51</v>
      </c>
      <c r="H124" s="8"/>
      <c r="I124" s="5">
        <v>1020</v>
      </c>
      <c r="J124" s="8"/>
      <c r="K124" s="13"/>
      <c r="M124" s="1">
        <v>5</v>
      </c>
      <c r="N124" s="8">
        <v>8</v>
      </c>
      <c r="O124" s="1">
        <v>53857</v>
      </c>
      <c r="P124" s="1">
        <v>53857</v>
      </c>
      <c r="Q124" s="1">
        <v>53857</v>
      </c>
      <c r="R124" s="1">
        <v>53857</v>
      </c>
      <c r="S124" s="1">
        <v>53857</v>
      </c>
      <c r="T124" s="1">
        <v>53857</v>
      </c>
      <c r="U124" s="1">
        <v>53857</v>
      </c>
      <c r="V124" s="1">
        <v>53857</v>
      </c>
      <c r="W124" s="1">
        <v>53857</v>
      </c>
      <c r="X124" s="1">
        <v>53857</v>
      </c>
      <c r="Y124" s="1">
        <v>53857</v>
      </c>
      <c r="Z124" s="1">
        <v>53857</v>
      </c>
      <c r="AA124" s="1">
        <v>53857</v>
      </c>
      <c r="AB124" s="1">
        <v>53857</v>
      </c>
      <c r="AC124" s="1">
        <v>53857</v>
      </c>
      <c r="AD124" s="1">
        <v>53857</v>
      </c>
      <c r="AE124" s="1">
        <v>53857</v>
      </c>
      <c r="AF124" s="1">
        <v>53857</v>
      </c>
      <c r="AG124" s="1">
        <v>53857</v>
      </c>
      <c r="AH124" s="1">
        <v>53857</v>
      </c>
      <c r="AI124" s="1">
        <v>53857</v>
      </c>
      <c r="AJ124" s="1">
        <v>53857</v>
      </c>
      <c r="AK124" s="1">
        <v>53857</v>
      </c>
      <c r="AL124" s="1">
        <v>53857</v>
      </c>
      <c r="AM124" s="1">
        <v>53857</v>
      </c>
      <c r="AN124" s="1">
        <v>53857</v>
      </c>
      <c r="AO124" s="1">
        <v>53857</v>
      </c>
      <c r="AP124" s="1">
        <v>53857</v>
      </c>
      <c r="AQ124" s="1">
        <v>53857</v>
      </c>
    </row>
    <row r="125" spans="2:45">
      <c r="B125" s="1" t="s">
        <v>85</v>
      </c>
      <c r="C125" s="1">
        <v>95</v>
      </c>
      <c r="D125" s="1" t="s">
        <v>14</v>
      </c>
      <c r="F125" s="1"/>
      <c r="H125" s="8"/>
      <c r="I125" s="5"/>
      <c r="J125" s="8"/>
      <c r="K125" s="13" t="s">
        <v>237</v>
      </c>
      <c r="M125" s="1"/>
      <c r="N125" s="8">
        <v>40</v>
      </c>
      <c r="AF125" s="1">
        <v>92199</v>
      </c>
      <c r="AG125" s="1">
        <v>96901</v>
      </c>
      <c r="AH125" s="1">
        <v>98821</v>
      </c>
      <c r="AJ125" s="1">
        <v>48931</v>
      </c>
      <c r="AK125" s="1">
        <v>50050</v>
      </c>
      <c r="AL125" s="1">
        <v>50876</v>
      </c>
      <c r="AM125" s="1">
        <v>51418</v>
      </c>
      <c r="AN125" s="1">
        <v>51800</v>
      </c>
      <c r="AO125" s="1">
        <v>52340</v>
      </c>
      <c r="AP125" s="1">
        <v>53444</v>
      </c>
      <c r="AQ125" s="1">
        <v>53444</v>
      </c>
    </row>
    <row r="126" spans="2:45">
      <c r="B126" s="1" t="s">
        <v>85</v>
      </c>
      <c r="C126" s="1">
        <v>96</v>
      </c>
      <c r="D126" s="1" t="s">
        <v>36</v>
      </c>
      <c r="F126" s="1"/>
      <c r="H126" s="8"/>
      <c r="I126" s="5"/>
      <c r="J126" s="8"/>
      <c r="K126" s="13" t="s">
        <v>157</v>
      </c>
      <c r="M126" s="1"/>
      <c r="N126" s="8">
        <v>40</v>
      </c>
      <c r="AF126" s="1">
        <v>92771</v>
      </c>
      <c r="AG126" s="1">
        <v>97325</v>
      </c>
      <c r="AH126" s="1">
        <v>303</v>
      </c>
      <c r="AJ126" s="1">
        <v>303</v>
      </c>
      <c r="AK126" s="1">
        <v>303</v>
      </c>
      <c r="AL126" s="1">
        <v>303</v>
      </c>
      <c r="AM126" s="1">
        <v>303</v>
      </c>
      <c r="AN126" s="1">
        <v>303</v>
      </c>
      <c r="AO126" s="1">
        <v>303</v>
      </c>
      <c r="AP126" s="1">
        <v>507</v>
      </c>
      <c r="AQ126" s="1">
        <v>7518</v>
      </c>
    </row>
    <row r="127" spans="2:45">
      <c r="B127" s="1" t="s">
        <v>85</v>
      </c>
      <c r="C127" s="1">
        <v>97</v>
      </c>
      <c r="D127" s="1" t="s">
        <v>36</v>
      </c>
      <c r="F127" s="1"/>
      <c r="H127" s="8"/>
      <c r="I127" s="5"/>
      <c r="J127" s="8"/>
      <c r="K127" s="13" t="s">
        <v>238</v>
      </c>
      <c r="M127" s="1"/>
      <c r="N127" s="8">
        <v>40</v>
      </c>
      <c r="AF127" s="1">
        <v>52294</v>
      </c>
      <c r="AG127" s="1">
        <v>59591</v>
      </c>
      <c r="AH127" s="1">
        <v>64149</v>
      </c>
      <c r="AJ127" s="1">
        <v>74824</v>
      </c>
      <c r="AK127" s="1">
        <v>79728</v>
      </c>
      <c r="AL127" s="1">
        <v>85057</v>
      </c>
      <c r="AM127" s="1">
        <v>90583</v>
      </c>
      <c r="AN127" s="1">
        <v>96168</v>
      </c>
      <c r="AO127" s="1">
        <v>2282</v>
      </c>
      <c r="AP127" s="1">
        <v>8465</v>
      </c>
      <c r="AQ127" s="1">
        <v>15212</v>
      </c>
    </row>
    <row r="128" spans="2:45">
      <c r="B128" s="1" t="s">
        <v>85</v>
      </c>
      <c r="C128" s="1">
        <v>98</v>
      </c>
      <c r="D128" s="1" t="s">
        <v>55</v>
      </c>
      <c r="F128" s="1"/>
      <c r="H128" s="8"/>
      <c r="I128" s="5"/>
      <c r="J128" s="8"/>
      <c r="K128" s="13" t="s">
        <v>237</v>
      </c>
      <c r="M128" s="1"/>
      <c r="N128" s="8">
        <v>40</v>
      </c>
      <c r="AF128" s="1">
        <v>97517</v>
      </c>
      <c r="AG128" s="1">
        <v>98554</v>
      </c>
      <c r="AH128" s="1">
        <v>98554</v>
      </c>
      <c r="AJ128" s="1">
        <v>98554</v>
      </c>
      <c r="AK128" s="1">
        <v>98554</v>
      </c>
      <c r="AL128" s="1">
        <v>98554</v>
      </c>
      <c r="AM128" s="1">
        <v>98554</v>
      </c>
      <c r="AN128" s="1">
        <v>98554</v>
      </c>
      <c r="AO128" s="1">
        <v>98554</v>
      </c>
      <c r="AP128" s="1">
        <v>98554</v>
      </c>
      <c r="AQ128" s="1">
        <v>98560</v>
      </c>
    </row>
    <row r="129" spans="1:64">
      <c r="B129" s="1" t="s">
        <v>85</v>
      </c>
      <c r="C129" s="1">
        <v>99</v>
      </c>
      <c r="D129" s="1" t="s">
        <v>14</v>
      </c>
      <c r="E129" s="1" t="s">
        <v>296</v>
      </c>
      <c r="F129" s="8">
        <v>11</v>
      </c>
      <c r="G129" s="8">
        <v>1100</v>
      </c>
      <c r="H129" s="1">
        <v>50</v>
      </c>
      <c r="I129" s="5">
        <v>125</v>
      </c>
      <c r="J129" s="1" t="s">
        <v>16</v>
      </c>
      <c r="K129" s="6" t="s">
        <v>297</v>
      </c>
      <c r="L129" s="1" t="s">
        <v>17</v>
      </c>
      <c r="M129" s="8">
        <v>22</v>
      </c>
      <c r="N129" s="1">
        <v>4</v>
      </c>
      <c r="AS129" s="1">
        <v>17801</v>
      </c>
      <c r="AT129" s="1">
        <v>17897.599999999999</v>
      </c>
    </row>
    <row r="130" spans="1:64">
      <c r="A130" s="1" t="s">
        <v>121</v>
      </c>
      <c r="B130" s="1" t="s">
        <v>85</v>
      </c>
      <c r="C130" s="1">
        <v>104</v>
      </c>
      <c r="D130" s="1" t="s">
        <v>109</v>
      </c>
      <c r="E130" s="1" t="s">
        <v>110</v>
      </c>
      <c r="F130" s="8">
        <v>18</v>
      </c>
      <c r="G130" s="8">
        <v>1800</v>
      </c>
      <c r="H130" s="1">
        <v>64</v>
      </c>
      <c r="I130" s="5">
        <v>35</v>
      </c>
      <c r="J130" s="1" t="s">
        <v>16</v>
      </c>
      <c r="L130" s="1" t="s">
        <v>111</v>
      </c>
      <c r="M130" s="1"/>
      <c r="N130" s="8">
        <v>1</v>
      </c>
      <c r="AI130" s="1">
        <v>39469</v>
      </c>
      <c r="AJ130" s="1">
        <v>39469</v>
      </c>
      <c r="AK130" s="1">
        <v>39475</v>
      </c>
      <c r="AL130" s="1">
        <v>39528</v>
      </c>
      <c r="AM130" s="1">
        <v>39559</v>
      </c>
      <c r="AN130" s="1">
        <v>39583</v>
      </c>
      <c r="AO130" s="1">
        <v>39633</v>
      </c>
      <c r="AP130" s="1">
        <v>39685</v>
      </c>
      <c r="AQ130" s="1">
        <v>39723</v>
      </c>
      <c r="AR130" s="1">
        <v>39765</v>
      </c>
      <c r="AS130" s="1">
        <v>39794</v>
      </c>
      <c r="AT130" s="1">
        <v>39823</v>
      </c>
      <c r="AU130" s="1">
        <v>39903</v>
      </c>
      <c r="AV130" s="1">
        <v>39954</v>
      </c>
      <c r="AW130" s="1">
        <v>39977</v>
      </c>
    </row>
    <row r="131" spans="1:64">
      <c r="A131" s="1" t="s">
        <v>148</v>
      </c>
      <c r="B131" s="1" t="s">
        <v>85</v>
      </c>
      <c r="C131" s="1">
        <v>101</v>
      </c>
      <c r="D131" s="1" t="s">
        <v>145</v>
      </c>
      <c r="E131" s="1" t="s">
        <v>80</v>
      </c>
      <c r="F131" s="8" t="s">
        <v>83</v>
      </c>
      <c r="K131" s="6" t="s">
        <v>146</v>
      </c>
      <c r="L131" s="38" t="s">
        <v>286</v>
      </c>
      <c r="N131" s="1">
        <v>1</v>
      </c>
      <c r="AG131" s="1">
        <v>71602</v>
      </c>
      <c r="AH131" s="1">
        <v>73300</v>
      </c>
      <c r="AI131" s="1">
        <v>76166</v>
      </c>
      <c r="AJ131" s="1">
        <v>79594</v>
      </c>
      <c r="AK131" s="1">
        <v>85966</v>
      </c>
      <c r="AL131" s="1">
        <v>90122</v>
      </c>
      <c r="AM131" s="1">
        <v>92096</v>
      </c>
      <c r="AN131" s="1">
        <v>94877</v>
      </c>
      <c r="AO131" s="1">
        <v>95962</v>
      </c>
      <c r="AP131" s="1">
        <v>97009</v>
      </c>
      <c r="AQ131" s="1">
        <v>98876</v>
      </c>
      <c r="AR131" s="1">
        <v>99429</v>
      </c>
      <c r="AS131" s="12">
        <v>239</v>
      </c>
      <c r="AT131" s="1">
        <v>1426</v>
      </c>
      <c r="AU131" s="1">
        <v>2395</v>
      </c>
      <c r="AV131" s="1">
        <v>3270</v>
      </c>
      <c r="AW131" s="1">
        <v>4126</v>
      </c>
      <c r="AX131" s="1">
        <v>4932</v>
      </c>
    </row>
    <row r="132" spans="1:64">
      <c r="A132" s="1" t="s">
        <v>139</v>
      </c>
      <c r="B132" s="1" t="s">
        <v>85</v>
      </c>
      <c r="C132" s="1">
        <v>65</v>
      </c>
      <c r="D132" s="1" t="s">
        <v>36</v>
      </c>
      <c r="E132" s="1" t="s">
        <v>80</v>
      </c>
      <c r="F132" s="8">
        <v>15</v>
      </c>
      <c r="K132" s="6" t="s">
        <v>136</v>
      </c>
      <c r="L132" s="1" t="s">
        <v>282</v>
      </c>
      <c r="M132" s="8">
        <v>18</v>
      </c>
      <c r="N132" s="1">
        <v>8</v>
      </c>
      <c r="O132" s="1">
        <v>57442</v>
      </c>
      <c r="P132" s="1">
        <v>57442</v>
      </c>
      <c r="Q132" s="1">
        <v>57454</v>
      </c>
      <c r="R132" s="1">
        <v>57684</v>
      </c>
      <c r="S132" s="1">
        <v>57941</v>
      </c>
      <c r="T132" s="1">
        <v>58081</v>
      </c>
      <c r="U132" s="1">
        <v>58315</v>
      </c>
      <c r="V132" s="1">
        <v>58563</v>
      </c>
      <c r="W132" s="1">
        <v>58745</v>
      </c>
      <c r="X132" s="1">
        <v>58894</v>
      </c>
      <c r="Y132" s="1">
        <v>58972</v>
      </c>
      <c r="Z132" s="1">
        <v>58999</v>
      </c>
      <c r="AA132" s="1">
        <v>59046</v>
      </c>
      <c r="AB132" s="1">
        <v>59059</v>
      </c>
      <c r="AC132" s="1">
        <v>59059</v>
      </c>
      <c r="AD132" s="1">
        <v>59059</v>
      </c>
      <c r="AE132" s="1">
        <v>59060</v>
      </c>
      <c r="AF132" s="1">
        <v>59060</v>
      </c>
      <c r="AG132" s="1">
        <v>59060</v>
      </c>
      <c r="AH132" s="1">
        <v>59060</v>
      </c>
      <c r="AI132" s="1">
        <v>59060</v>
      </c>
      <c r="AJ132" s="1">
        <v>59060</v>
      </c>
      <c r="AK132" s="1">
        <v>59060</v>
      </c>
      <c r="AL132" s="1">
        <v>59060</v>
      </c>
      <c r="AM132" s="1">
        <v>59060</v>
      </c>
      <c r="AN132" s="1">
        <v>59060</v>
      </c>
      <c r="AO132" s="1">
        <v>59060</v>
      </c>
      <c r="AP132" s="1">
        <v>59060</v>
      </c>
      <c r="AQ132" s="1">
        <v>59060</v>
      </c>
      <c r="AR132" s="1">
        <v>59060</v>
      </c>
      <c r="AS132" s="1">
        <v>59060</v>
      </c>
      <c r="AT132" s="1">
        <v>59060</v>
      </c>
      <c r="AU132" s="1">
        <v>59060</v>
      </c>
      <c r="AV132" s="1">
        <v>59060</v>
      </c>
      <c r="AW132" s="1">
        <v>59060</v>
      </c>
      <c r="AX132" s="1">
        <v>59060</v>
      </c>
    </row>
    <row r="133" spans="1:64">
      <c r="A133" s="1" t="s">
        <v>168</v>
      </c>
      <c r="B133" s="1" t="s">
        <v>85</v>
      </c>
      <c r="D133" s="1" t="s">
        <v>36</v>
      </c>
      <c r="F133" s="1">
        <v>58</v>
      </c>
      <c r="H133" s="8">
        <v>63</v>
      </c>
      <c r="I133" s="5">
        <v>125</v>
      </c>
      <c r="K133" s="13" t="s">
        <v>149</v>
      </c>
      <c r="L133" s="1" t="s">
        <v>289</v>
      </c>
      <c r="M133" s="1">
        <v>19</v>
      </c>
      <c r="N133" s="8">
        <v>8</v>
      </c>
      <c r="AM133" s="1">
        <v>8965</v>
      </c>
      <c r="AN133" s="1">
        <v>8969</v>
      </c>
      <c r="AO133" s="1">
        <v>8969</v>
      </c>
      <c r="AP133" s="1">
        <v>8969</v>
      </c>
      <c r="AQ133" s="1">
        <v>8986</v>
      </c>
      <c r="AR133" s="1">
        <v>8999</v>
      </c>
      <c r="AS133" s="1">
        <v>8999</v>
      </c>
      <c r="AT133" s="1">
        <v>8999</v>
      </c>
      <c r="AU133" s="1">
        <v>8999</v>
      </c>
      <c r="AV133" s="1">
        <v>8999</v>
      </c>
      <c r="AW133" s="1">
        <v>8999</v>
      </c>
    </row>
    <row r="134" spans="1:64">
      <c r="A134" s="1" t="s">
        <v>169</v>
      </c>
      <c r="B134" s="1" t="s">
        <v>85</v>
      </c>
      <c r="C134" s="1">
        <v>42</v>
      </c>
      <c r="D134" s="1" t="s">
        <v>63</v>
      </c>
      <c r="F134" s="1">
        <v>15</v>
      </c>
      <c r="H134" s="8"/>
      <c r="I134" s="5">
        <v>25</v>
      </c>
      <c r="K134" s="13" t="s">
        <v>152</v>
      </c>
      <c r="L134" s="1" t="s">
        <v>290</v>
      </c>
      <c r="M134" s="1">
        <v>6</v>
      </c>
      <c r="N134" s="8">
        <v>1</v>
      </c>
      <c r="AF134" s="1">
        <v>81452</v>
      </c>
      <c r="AG134" s="1">
        <v>81452</v>
      </c>
      <c r="AH134" s="1">
        <v>81452</v>
      </c>
      <c r="AI134" s="1">
        <v>81452</v>
      </c>
      <c r="AJ134" s="1">
        <v>81452</v>
      </c>
      <c r="AK134" s="1">
        <v>81452</v>
      </c>
      <c r="AL134" s="1">
        <v>81452</v>
      </c>
      <c r="AM134" s="1">
        <v>81452</v>
      </c>
      <c r="AN134" s="1">
        <v>81452</v>
      </c>
      <c r="AO134" s="1">
        <v>81452</v>
      </c>
      <c r="AP134" s="1">
        <v>81452</v>
      </c>
      <c r="AQ134" s="1">
        <v>81452</v>
      </c>
      <c r="AR134" s="1">
        <v>81452</v>
      </c>
      <c r="AS134" s="1">
        <v>81452</v>
      </c>
      <c r="AT134" s="1">
        <v>81452</v>
      </c>
      <c r="AU134" s="1">
        <v>81452</v>
      </c>
      <c r="AV134" s="1">
        <v>81452</v>
      </c>
      <c r="AW134" s="1">
        <v>81452</v>
      </c>
      <c r="AX134" s="1">
        <v>81452</v>
      </c>
    </row>
    <row r="135" spans="1:64" ht="12.75">
      <c r="A135" s="1" t="s">
        <v>24</v>
      </c>
      <c r="B135" s="1" t="s">
        <v>85</v>
      </c>
      <c r="C135" s="1">
        <v>79</v>
      </c>
      <c r="D135" s="1" t="s">
        <v>14</v>
      </c>
      <c r="E135" s="1" t="s">
        <v>25</v>
      </c>
      <c r="F135" s="8" t="s">
        <v>26</v>
      </c>
      <c r="G135" s="8" t="s">
        <v>27</v>
      </c>
      <c r="H135" s="1">
        <v>35</v>
      </c>
      <c r="I135" s="5">
        <v>400</v>
      </c>
      <c r="J135" s="1" t="s">
        <v>16</v>
      </c>
      <c r="K135" s="6" t="s">
        <v>30</v>
      </c>
      <c r="L135" s="1" t="s">
        <v>28</v>
      </c>
      <c r="M135" s="8" t="s">
        <v>29</v>
      </c>
      <c r="N135" s="1">
        <v>4</v>
      </c>
      <c r="U135" s="2">
        <v>510</v>
      </c>
      <c r="V135" s="2">
        <v>1889</v>
      </c>
      <c r="W135" s="2">
        <v>3033</v>
      </c>
      <c r="X135" s="2">
        <v>3610</v>
      </c>
      <c r="Y135" s="2">
        <v>3992</v>
      </c>
      <c r="Z135" s="2">
        <v>4262</v>
      </c>
      <c r="AA135" s="2">
        <v>4489</v>
      </c>
      <c r="AB135" s="2">
        <v>4824</v>
      </c>
      <c r="AC135" s="2">
        <v>5324</v>
      </c>
      <c r="AD135" s="2">
        <v>6004</v>
      </c>
      <c r="AE135" s="2">
        <v>6664</v>
      </c>
      <c r="AF135" s="2">
        <v>7311</v>
      </c>
      <c r="AG135" s="2">
        <v>8535</v>
      </c>
      <c r="AH135" s="2">
        <v>9507</v>
      </c>
      <c r="AI135" s="2">
        <v>9961</v>
      </c>
      <c r="AJ135" s="2">
        <v>10206</v>
      </c>
      <c r="AK135" s="2">
        <v>10331</v>
      </c>
      <c r="AL135" s="2">
        <v>10443</v>
      </c>
      <c r="AM135" s="2">
        <v>10521</v>
      </c>
      <c r="AN135" s="2">
        <v>10583</v>
      </c>
      <c r="AO135" s="2">
        <v>10827</v>
      </c>
      <c r="AP135" s="2">
        <v>11074</v>
      </c>
      <c r="AQ135" s="2">
        <v>11861</v>
      </c>
      <c r="AR135" s="2">
        <v>12808</v>
      </c>
      <c r="AS135" s="1">
        <v>13929</v>
      </c>
      <c r="AT135" s="1">
        <v>15202</v>
      </c>
      <c r="AU135" s="1">
        <v>16364</v>
      </c>
      <c r="AV135" s="1">
        <v>17239</v>
      </c>
      <c r="AW135" s="1">
        <v>17722</v>
      </c>
      <c r="AX135" s="1">
        <v>17830</v>
      </c>
      <c r="AY135" s="1">
        <v>17831</v>
      </c>
    </row>
    <row r="136" spans="1:64">
      <c r="A136" s="1" t="s">
        <v>21</v>
      </c>
      <c r="B136" s="1" t="s">
        <v>85</v>
      </c>
      <c r="C136" s="1">
        <v>99</v>
      </c>
      <c r="D136" s="1" t="s">
        <v>14</v>
      </c>
      <c r="E136" s="1" t="s">
        <v>296</v>
      </c>
      <c r="F136" s="8">
        <v>11</v>
      </c>
      <c r="G136" s="8">
        <v>1100</v>
      </c>
      <c r="H136" s="1">
        <v>50</v>
      </c>
      <c r="I136" s="5">
        <v>125</v>
      </c>
      <c r="J136" s="1" t="s">
        <v>16</v>
      </c>
      <c r="K136" s="6" t="s">
        <v>297</v>
      </c>
      <c r="L136" s="1" t="s">
        <v>298</v>
      </c>
      <c r="M136" s="8" t="s">
        <v>299</v>
      </c>
      <c r="N136" s="1">
        <v>1</v>
      </c>
      <c r="AS136" s="1">
        <v>12077.611999999999</v>
      </c>
      <c r="AT136" s="1">
        <v>15249</v>
      </c>
      <c r="AU136" s="1">
        <v>19393</v>
      </c>
      <c r="AV136" s="1">
        <v>23326</v>
      </c>
      <c r="AW136" s="1">
        <v>27554</v>
      </c>
      <c r="AX136" s="1">
        <v>32091</v>
      </c>
      <c r="AY136" s="1">
        <v>35057</v>
      </c>
    </row>
    <row r="137" spans="1:64">
      <c r="A137" s="1" t="s">
        <v>122</v>
      </c>
      <c r="B137" s="1" t="s">
        <v>85</v>
      </c>
      <c r="C137" s="1">
        <v>103</v>
      </c>
      <c r="D137" s="1" t="s">
        <v>113</v>
      </c>
      <c r="E137" s="1" t="s">
        <v>114</v>
      </c>
      <c r="F137" s="8">
        <v>15</v>
      </c>
      <c r="G137" s="8">
        <v>1500</v>
      </c>
      <c r="H137" s="1">
        <v>1</v>
      </c>
      <c r="I137" s="5">
        <v>35</v>
      </c>
      <c r="J137" s="1" t="s">
        <v>16</v>
      </c>
      <c r="M137" s="1"/>
      <c r="N137" s="8">
        <v>1</v>
      </c>
      <c r="AJ137" s="1">
        <v>14273</v>
      </c>
      <c r="AK137" s="1">
        <v>14273</v>
      </c>
      <c r="AL137" s="1">
        <v>14273</v>
      </c>
      <c r="AM137" s="1">
        <v>14273</v>
      </c>
      <c r="AN137" s="1">
        <v>14273</v>
      </c>
      <c r="AO137" s="1">
        <v>14273</v>
      </c>
      <c r="AP137" s="1">
        <v>14273</v>
      </c>
      <c r="AQ137" s="1">
        <v>14273</v>
      </c>
      <c r="AR137" s="1">
        <v>14273</v>
      </c>
      <c r="AS137" s="1">
        <v>14273</v>
      </c>
      <c r="AT137" s="1">
        <v>14273</v>
      </c>
      <c r="AU137" s="1">
        <v>14273</v>
      </c>
      <c r="AV137" s="1">
        <v>14273</v>
      </c>
      <c r="AW137" s="1">
        <v>14273</v>
      </c>
      <c r="AX137" s="1">
        <v>14273</v>
      </c>
      <c r="AY137" s="1">
        <v>14273</v>
      </c>
      <c r="AZ137" s="1">
        <v>14273</v>
      </c>
      <c r="BA137" s="1">
        <v>14273</v>
      </c>
      <c r="BB137" s="1">
        <v>14273</v>
      </c>
      <c r="BC137" s="1">
        <v>14273</v>
      </c>
    </row>
    <row r="138" spans="1:64">
      <c r="A138" s="1" t="s">
        <v>173</v>
      </c>
      <c r="B138" s="1" t="s">
        <v>85</v>
      </c>
      <c r="C138" s="1">
        <v>106</v>
      </c>
      <c r="D138" s="1" t="s">
        <v>136</v>
      </c>
      <c r="E138" s="1" t="s">
        <v>303</v>
      </c>
      <c r="F138" s="8">
        <v>15</v>
      </c>
      <c r="G138" s="8">
        <v>1500</v>
      </c>
      <c r="I138" s="5">
        <v>32</v>
      </c>
      <c r="L138" s="1" t="s">
        <v>354</v>
      </c>
      <c r="M138" s="1"/>
      <c r="N138" s="8">
        <v>1</v>
      </c>
      <c r="AT138" s="1">
        <v>1090</v>
      </c>
      <c r="AU138" s="1">
        <v>1091</v>
      </c>
      <c r="AV138" s="1">
        <v>1124</v>
      </c>
      <c r="AW138" s="1">
        <v>1202</v>
      </c>
      <c r="AX138" s="1">
        <v>1245</v>
      </c>
      <c r="AY138" s="1">
        <v>1288</v>
      </c>
      <c r="AZ138" s="1">
        <v>1394</v>
      </c>
      <c r="BA138" s="1">
        <v>1455</v>
      </c>
      <c r="BB138" s="1">
        <v>1539</v>
      </c>
      <c r="BC138" s="1">
        <v>1597</v>
      </c>
      <c r="BD138" s="1">
        <v>1632</v>
      </c>
      <c r="BE138" s="1">
        <v>1637</v>
      </c>
      <c r="BF138" s="1">
        <v>1657</v>
      </c>
      <c r="BG138" s="1">
        <v>1681</v>
      </c>
      <c r="BH138" s="1">
        <v>1705</v>
      </c>
      <c r="BI138" s="1">
        <v>1705</v>
      </c>
    </row>
    <row r="139" spans="1:64">
      <c r="A139" s="1" t="s">
        <v>174</v>
      </c>
      <c r="B139" s="1" t="s">
        <v>85</v>
      </c>
      <c r="C139" s="1">
        <v>107</v>
      </c>
      <c r="D139" s="1" t="s">
        <v>136</v>
      </c>
      <c r="E139" s="1" t="s">
        <v>305</v>
      </c>
      <c r="F139" s="8">
        <v>15</v>
      </c>
      <c r="G139" s="8">
        <v>1500</v>
      </c>
      <c r="I139" s="5">
        <v>25</v>
      </c>
      <c r="L139" s="1" t="s">
        <v>355</v>
      </c>
      <c r="M139" s="1"/>
      <c r="N139" s="8">
        <v>1</v>
      </c>
      <c r="AT139" s="1">
        <v>14318</v>
      </c>
      <c r="AU139" s="1">
        <v>14738</v>
      </c>
      <c r="AV139" s="1">
        <v>15147</v>
      </c>
      <c r="AW139" s="1">
        <v>15558</v>
      </c>
      <c r="AX139" s="1">
        <v>15942</v>
      </c>
      <c r="AY139" s="1">
        <v>16289</v>
      </c>
      <c r="AZ139" s="1">
        <v>16786</v>
      </c>
      <c r="BA139" s="1">
        <v>17251</v>
      </c>
      <c r="BB139" s="1">
        <v>17917</v>
      </c>
      <c r="BC139" s="1">
        <v>19053</v>
      </c>
      <c r="BD139" s="1">
        <v>20036</v>
      </c>
      <c r="BE139" s="1">
        <v>20689</v>
      </c>
      <c r="BF139" s="1">
        <v>21170</v>
      </c>
      <c r="BG139" s="1">
        <v>21578</v>
      </c>
      <c r="BH139" s="1">
        <v>21721</v>
      </c>
      <c r="BI139" s="1">
        <v>21825</v>
      </c>
    </row>
    <row r="140" spans="1:64">
      <c r="A140" s="1" t="s">
        <v>337</v>
      </c>
      <c r="B140" s="1" t="s">
        <v>85</v>
      </c>
      <c r="C140" s="1">
        <v>113</v>
      </c>
      <c r="D140" s="1" t="s">
        <v>338</v>
      </c>
      <c r="E140" s="1" t="s">
        <v>339</v>
      </c>
      <c r="F140" s="8">
        <v>16</v>
      </c>
      <c r="G140" s="8">
        <v>1600</v>
      </c>
      <c r="I140" s="5">
        <v>35</v>
      </c>
      <c r="K140" s="1" t="s">
        <v>340</v>
      </c>
      <c r="L140" s="1" t="s">
        <v>356</v>
      </c>
      <c r="N140" s="1">
        <v>1</v>
      </c>
      <c r="BB140" s="1">
        <v>2334</v>
      </c>
      <c r="BC140" s="1">
        <v>3360</v>
      </c>
      <c r="BD140" s="1">
        <v>5085</v>
      </c>
      <c r="BE140" s="1">
        <v>6444</v>
      </c>
      <c r="BF140" s="1">
        <v>8853</v>
      </c>
      <c r="BG140" s="1">
        <v>11130</v>
      </c>
      <c r="BH140" s="1">
        <v>11577</v>
      </c>
      <c r="BI140" s="1">
        <v>11577</v>
      </c>
    </row>
    <row r="141" spans="1:64">
      <c r="A141" s="1" t="s">
        <v>307</v>
      </c>
      <c r="B141" s="1" t="s">
        <v>85</v>
      </c>
      <c r="C141" s="1">
        <v>119</v>
      </c>
      <c r="D141" s="1" t="s">
        <v>14</v>
      </c>
      <c r="E141" s="1" t="s">
        <v>364</v>
      </c>
      <c r="F141" s="8" t="s">
        <v>308</v>
      </c>
      <c r="K141" s="1" t="s">
        <v>309</v>
      </c>
      <c r="L141" s="1" t="s">
        <v>310</v>
      </c>
      <c r="M141" s="8">
        <v>6</v>
      </c>
      <c r="N141" s="1">
        <v>4</v>
      </c>
      <c r="AT141" s="1">
        <v>9240</v>
      </c>
      <c r="AU141" s="1">
        <v>9240</v>
      </c>
      <c r="AV141" s="1">
        <v>9240</v>
      </c>
      <c r="AW141" s="1">
        <v>9240</v>
      </c>
      <c r="AX141" s="1">
        <v>9240</v>
      </c>
      <c r="AY141" s="1">
        <v>9240</v>
      </c>
      <c r="AZ141" s="1">
        <v>9240</v>
      </c>
      <c r="BA141" s="1">
        <v>9240</v>
      </c>
      <c r="BB141" s="1">
        <v>9240</v>
      </c>
      <c r="BC141" s="1">
        <v>9240</v>
      </c>
      <c r="BD141" s="1">
        <v>9240</v>
      </c>
      <c r="BE141" s="1">
        <v>9241</v>
      </c>
      <c r="BF141" s="1">
        <v>9241</v>
      </c>
      <c r="BG141" s="1">
        <v>9241</v>
      </c>
      <c r="BH141" s="1">
        <v>9241</v>
      </c>
      <c r="BI141" s="1">
        <v>9242</v>
      </c>
      <c r="BJ141" s="1">
        <v>9243</v>
      </c>
    </row>
    <row r="142" spans="1:64">
      <c r="A142" s="1" t="s">
        <v>21</v>
      </c>
      <c r="B142" s="1" t="s">
        <v>85</v>
      </c>
      <c r="C142" s="1">
        <v>99</v>
      </c>
      <c r="D142" s="1" t="s">
        <v>14</v>
      </c>
      <c r="E142" s="1" t="s">
        <v>321</v>
      </c>
      <c r="F142" s="8">
        <v>11</v>
      </c>
      <c r="G142" s="8">
        <v>1100</v>
      </c>
      <c r="H142" s="1">
        <v>50</v>
      </c>
      <c r="I142" s="5">
        <v>125</v>
      </c>
      <c r="J142" s="1" t="s">
        <v>16</v>
      </c>
      <c r="K142" s="6" t="s">
        <v>391</v>
      </c>
      <c r="L142" s="1" t="s">
        <v>298</v>
      </c>
      <c r="M142" s="8" t="s">
        <v>299</v>
      </c>
      <c r="N142" s="1">
        <v>1</v>
      </c>
      <c r="AY142" s="1">
        <v>35057</v>
      </c>
      <c r="AZ142" s="1">
        <v>36340</v>
      </c>
      <c r="BA142" s="1">
        <v>37638</v>
      </c>
      <c r="BB142" s="1">
        <v>39233</v>
      </c>
      <c r="BC142" s="1">
        <v>41880</v>
      </c>
      <c r="BD142" s="1">
        <v>44609</v>
      </c>
      <c r="BE142" s="1">
        <v>47792</v>
      </c>
      <c r="BF142" s="1">
        <v>51082</v>
      </c>
      <c r="BG142" s="1">
        <v>54919</v>
      </c>
      <c r="BH142" s="1">
        <v>58474</v>
      </c>
      <c r="BI142" s="1">
        <v>62224</v>
      </c>
      <c r="BJ142" s="1">
        <v>65945</v>
      </c>
      <c r="BK142" s="1">
        <v>67071.824999999997</v>
      </c>
    </row>
    <row r="143" spans="1:64">
      <c r="A143" s="1" t="s">
        <v>317</v>
      </c>
      <c r="B143" s="1" t="s">
        <v>85</v>
      </c>
      <c r="C143" s="1">
        <v>104</v>
      </c>
      <c r="D143" s="1" t="s">
        <v>36</v>
      </c>
      <c r="E143" s="1" t="s">
        <v>110</v>
      </c>
      <c r="F143" s="8">
        <v>22</v>
      </c>
      <c r="G143" s="8">
        <v>2200</v>
      </c>
      <c r="H143" s="1">
        <v>50</v>
      </c>
      <c r="I143" s="5">
        <v>35</v>
      </c>
      <c r="J143" s="1" t="s">
        <v>16</v>
      </c>
      <c r="L143" s="1" t="s">
        <v>111</v>
      </c>
      <c r="M143" s="1"/>
      <c r="N143" s="8">
        <v>1</v>
      </c>
      <c r="AV143" s="1">
        <v>39977</v>
      </c>
      <c r="AW143" s="1">
        <v>40064</v>
      </c>
      <c r="AX143" s="1">
        <v>40220</v>
      </c>
      <c r="AY143" s="1">
        <v>40262</v>
      </c>
      <c r="AZ143" s="1">
        <v>40278</v>
      </c>
      <c r="BA143" s="1">
        <v>40310</v>
      </c>
      <c r="BB143" s="1">
        <v>40333</v>
      </c>
      <c r="BC143" s="1">
        <v>40523</v>
      </c>
      <c r="BD143" s="1">
        <v>40587</v>
      </c>
      <c r="BE143" s="1">
        <v>40645</v>
      </c>
      <c r="BF143" s="1">
        <v>40688</v>
      </c>
      <c r="BG143" s="1">
        <v>40742</v>
      </c>
      <c r="BH143" s="1">
        <v>40778</v>
      </c>
      <c r="BI143" s="1">
        <v>40792</v>
      </c>
      <c r="BJ143" s="1">
        <v>40796</v>
      </c>
      <c r="BK143" s="1">
        <v>40796</v>
      </c>
    </row>
    <row r="144" spans="1:64">
      <c r="A144" s="1" t="s">
        <v>367</v>
      </c>
      <c r="B144" s="1" t="s">
        <v>85</v>
      </c>
      <c r="C144" s="1">
        <v>124</v>
      </c>
      <c r="D144" s="1" t="s">
        <v>36</v>
      </c>
      <c r="F144" s="8">
        <v>58</v>
      </c>
      <c r="G144" s="8">
        <v>5800</v>
      </c>
      <c r="L144" s="1" t="s">
        <v>289</v>
      </c>
      <c r="M144" s="8">
        <v>19</v>
      </c>
      <c r="N144" s="1">
        <v>8</v>
      </c>
      <c r="BI144" s="1">
        <v>8999.9</v>
      </c>
      <c r="BJ144" s="1">
        <v>8999.9</v>
      </c>
      <c r="BK144" s="1">
        <v>8999.9</v>
      </c>
      <c r="BL144" s="1">
        <v>8999.9</v>
      </c>
    </row>
    <row r="145" spans="1:73">
      <c r="A145" s="1" t="s">
        <v>130</v>
      </c>
      <c r="B145" s="1" t="s">
        <v>85</v>
      </c>
      <c r="C145" s="1">
        <v>15</v>
      </c>
      <c r="D145" s="1" t="s">
        <v>14</v>
      </c>
      <c r="E145" s="1" t="s">
        <v>80</v>
      </c>
      <c r="F145" s="8">
        <v>53</v>
      </c>
      <c r="I145" s="5">
        <v>350</v>
      </c>
      <c r="K145" s="6" t="s">
        <v>124</v>
      </c>
      <c r="L145" s="1" t="s">
        <v>275</v>
      </c>
      <c r="M145" s="8">
        <v>25</v>
      </c>
      <c r="N145" s="1">
        <v>6</v>
      </c>
      <c r="O145" s="1">
        <v>85376</v>
      </c>
      <c r="P145" s="1">
        <v>86689</v>
      </c>
      <c r="Q145" s="1">
        <v>88654</v>
      </c>
      <c r="R145" s="1">
        <v>90893</v>
      </c>
      <c r="S145" s="1">
        <v>94154</v>
      </c>
      <c r="T145" s="1">
        <v>99171</v>
      </c>
      <c r="U145" s="12">
        <v>3646</v>
      </c>
      <c r="V145" s="1">
        <v>7852</v>
      </c>
      <c r="W145" s="1">
        <v>11045</v>
      </c>
      <c r="X145" s="1">
        <v>13277</v>
      </c>
      <c r="Y145" s="1">
        <v>15518</v>
      </c>
      <c r="Z145" s="1">
        <v>16041</v>
      </c>
      <c r="AA145" s="1">
        <v>16286</v>
      </c>
      <c r="AB145" s="1">
        <v>16575</v>
      </c>
      <c r="AC145" s="1">
        <v>17607</v>
      </c>
      <c r="AD145" s="1">
        <v>19722</v>
      </c>
      <c r="AE145" s="1">
        <v>22297</v>
      </c>
      <c r="AF145" s="1">
        <v>24524</v>
      </c>
      <c r="AG145" s="1">
        <v>29685</v>
      </c>
      <c r="AH145" s="1">
        <v>33727</v>
      </c>
      <c r="AI145" s="1">
        <v>36092</v>
      </c>
      <c r="AJ145" s="1">
        <v>37367</v>
      </c>
      <c r="AK145" s="1">
        <v>38313</v>
      </c>
      <c r="AL145" s="1">
        <v>38539</v>
      </c>
      <c r="AM145" s="1">
        <v>38539</v>
      </c>
      <c r="AN145" s="1">
        <v>38539</v>
      </c>
      <c r="AO145" s="1">
        <v>38540</v>
      </c>
      <c r="AP145" s="1">
        <v>39093</v>
      </c>
      <c r="AQ145" s="1">
        <v>40153</v>
      </c>
      <c r="AR145" s="1">
        <v>42129</v>
      </c>
      <c r="AS145" s="1">
        <v>44552</v>
      </c>
      <c r="AT145" s="1">
        <v>46873</v>
      </c>
      <c r="AU145" s="1">
        <v>48999</v>
      </c>
      <c r="AV145" s="1">
        <v>49942</v>
      </c>
      <c r="AW145" s="1">
        <v>50334</v>
      </c>
      <c r="AX145" s="1">
        <v>50392</v>
      </c>
      <c r="AY145" s="1">
        <v>50392</v>
      </c>
      <c r="AZ145" s="1">
        <v>50392</v>
      </c>
      <c r="BA145" s="1">
        <v>50444</v>
      </c>
      <c r="BB145" s="1">
        <v>51181</v>
      </c>
      <c r="BC145" s="1">
        <v>51181</v>
      </c>
      <c r="BD145" s="1">
        <v>51181</v>
      </c>
      <c r="BE145" s="1">
        <v>51181</v>
      </c>
      <c r="BF145" s="1">
        <v>51181</v>
      </c>
      <c r="BG145" s="1">
        <v>51181</v>
      </c>
      <c r="BH145" s="1">
        <v>51181</v>
      </c>
      <c r="BI145" s="1">
        <v>51181</v>
      </c>
      <c r="BJ145" s="1">
        <v>51181</v>
      </c>
      <c r="BK145" s="1">
        <v>51181</v>
      </c>
      <c r="BL145" s="1">
        <v>51181</v>
      </c>
    </row>
    <row r="146" spans="1:73">
      <c r="A146" s="1" t="s">
        <v>131</v>
      </c>
      <c r="B146" s="1" t="s">
        <v>85</v>
      </c>
      <c r="C146" s="1">
        <v>114</v>
      </c>
      <c r="D146" s="1" t="s">
        <v>14</v>
      </c>
      <c r="E146" s="1" t="s">
        <v>80</v>
      </c>
      <c r="F146" s="8">
        <v>53</v>
      </c>
      <c r="I146" s="5"/>
      <c r="K146" s="6" t="s">
        <v>125</v>
      </c>
      <c r="L146" s="1" t="s">
        <v>276</v>
      </c>
      <c r="M146" s="8">
        <v>26</v>
      </c>
      <c r="N146" s="1">
        <v>15</v>
      </c>
      <c r="AO146" s="1">
        <v>68069</v>
      </c>
      <c r="AP146" s="1">
        <v>69393</v>
      </c>
      <c r="AQ146" s="1">
        <v>70519</v>
      </c>
      <c r="AR146" s="1">
        <v>72268</v>
      </c>
      <c r="AS146" s="1">
        <v>73873</v>
      </c>
      <c r="AT146" s="1">
        <v>75574</v>
      </c>
      <c r="AU146" s="1">
        <v>77459</v>
      </c>
      <c r="AV146" s="1">
        <v>78752</v>
      </c>
      <c r="AW146" s="1">
        <v>79006</v>
      </c>
      <c r="AX146" s="1">
        <v>79150</v>
      </c>
      <c r="AY146" s="1">
        <v>79247</v>
      </c>
      <c r="AZ146" s="1">
        <v>79368</v>
      </c>
      <c r="BA146" s="1">
        <v>79513</v>
      </c>
      <c r="BB146" s="1">
        <v>79904</v>
      </c>
      <c r="BC146" s="1">
        <v>79927</v>
      </c>
      <c r="BD146" s="1">
        <v>79927</v>
      </c>
      <c r="BE146" s="1">
        <v>79927</v>
      </c>
      <c r="BF146" s="1">
        <v>79927</v>
      </c>
      <c r="BG146" s="1">
        <v>79927</v>
      </c>
      <c r="BH146" s="1">
        <v>79928</v>
      </c>
      <c r="BI146" s="1">
        <v>79928</v>
      </c>
      <c r="BJ146" s="1">
        <v>79928</v>
      </c>
      <c r="BK146" s="1">
        <v>79928</v>
      </c>
      <c r="BL146" s="1">
        <v>79928</v>
      </c>
    </row>
    <row r="147" spans="1:73">
      <c r="A147" s="1" t="s">
        <v>133</v>
      </c>
      <c r="B147" s="1" t="s">
        <v>85</v>
      </c>
      <c r="C147" s="1">
        <v>17</v>
      </c>
      <c r="D147" s="1" t="s">
        <v>14</v>
      </c>
      <c r="E147" s="1" t="s">
        <v>80</v>
      </c>
      <c r="F147" s="8">
        <v>53</v>
      </c>
      <c r="I147" s="5">
        <v>630</v>
      </c>
      <c r="K147" s="6" t="s">
        <v>127</v>
      </c>
      <c r="L147" s="1" t="s">
        <v>278</v>
      </c>
      <c r="M147" s="8">
        <v>31</v>
      </c>
      <c r="N147" s="1">
        <v>15</v>
      </c>
      <c r="O147" s="1">
        <v>38535</v>
      </c>
      <c r="P147" s="1">
        <v>38535</v>
      </c>
      <c r="Q147" s="1">
        <v>40010</v>
      </c>
      <c r="R147" s="1">
        <v>41956</v>
      </c>
      <c r="S147" s="1">
        <v>44560</v>
      </c>
      <c r="T147" s="1">
        <v>47956</v>
      </c>
      <c r="U147" s="1">
        <v>50934</v>
      </c>
      <c r="V147" s="1">
        <v>53879</v>
      </c>
      <c r="W147" s="1">
        <v>56865</v>
      </c>
      <c r="X147" s="1">
        <v>59612</v>
      </c>
      <c r="Y147" s="1">
        <v>61433</v>
      </c>
      <c r="Z147" s="1">
        <v>62118</v>
      </c>
      <c r="AA147" s="1">
        <v>62767</v>
      </c>
      <c r="AB147" s="1">
        <v>63410</v>
      </c>
      <c r="AC147" s="1">
        <v>64440</v>
      </c>
      <c r="AD147" s="1">
        <v>66365</v>
      </c>
      <c r="AE147" s="1">
        <v>68452</v>
      </c>
      <c r="AF147" s="1">
        <v>70504</v>
      </c>
      <c r="AG147" s="1">
        <v>74883</v>
      </c>
      <c r="AH147" s="1">
        <v>77450</v>
      </c>
      <c r="AI147" s="1">
        <v>80092</v>
      </c>
      <c r="AJ147" s="1">
        <v>81573</v>
      </c>
      <c r="AK147" s="1">
        <v>82260</v>
      </c>
      <c r="AL147" s="1">
        <v>82580</v>
      </c>
      <c r="AM147" s="1">
        <v>82681</v>
      </c>
      <c r="AN147" s="1">
        <v>82783</v>
      </c>
      <c r="AO147" s="1">
        <v>82855</v>
      </c>
      <c r="AP147" s="1">
        <v>82855</v>
      </c>
      <c r="AQ147" s="1">
        <v>82855</v>
      </c>
      <c r="AR147" s="1">
        <v>82855</v>
      </c>
      <c r="AS147" s="1">
        <v>82855</v>
      </c>
      <c r="AT147" s="1">
        <v>82855</v>
      </c>
      <c r="AU147" s="1">
        <v>82855</v>
      </c>
      <c r="AV147" s="1">
        <v>82855</v>
      </c>
      <c r="AW147" s="1">
        <v>82908</v>
      </c>
      <c r="AX147" s="1">
        <v>82908</v>
      </c>
      <c r="AY147" s="1">
        <v>82908</v>
      </c>
      <c r="AZ147" s="1">
        <v>82908</v>
      </c>
      <c r="BA147" s="1">
        <v>82908</v>
      </c>
      <c r="BB147" s="1">
        <v>82908</v>
      </c>
      <c r="BC147" s="1">
        <v>82908</v>
      </c>
      <c r="BD147" s="1">
        <v>82908</v>
      </c>
      <c r="BE147" s="1">
        <v>82908</v>
      </c>
      <c r="BF147" s="1">
        <v>82908</v>
      </c>
      <c r="BG147" s="1">
        <v>82908</v>
      </c>
      <c r="BH147" s="1">
        <v>82908</v>
      </c>
      <c r="BI147" s="1">
        <v>82908</v>
      </c>
      <c r="BJ147" s="1">
        <v>82908</v>
      </c>
      <c r="BK147" s="1">
        <v>82908</v>
      </c>
      <c r="BL147" s="1">
        <v>82908</v>
      </c>
    </row>
    <row r="148" spans="1:73">
      <c r="A148" s="1" t="s">
        <v>134</v>
      </c>
      <c r="B148" s="1" t="s">
        <v>85</v>
      </c>
      <c r="C148" s="1">
        <v>116</v>
      </c>
      <c r="D148" s="1" t="s">
        <v>14</v>
      </c>
      <c r="E148" s="1" t="s">
        <v>80</v>
      </c>
      <c r="F148" s="8">
        <v>53</v>
      </c>
      <c r="I148" s="5"/>
      <c r="K148" s="6" t="s">
        <v>128</v>
      </c>
      <c r="L148" s="1" t="s">
        <v>279</v>
      </c>
      <c r="M148" s="8">
        <v>32</v>
      </c>
      <c r="N148" s="1">
        <v>6</v>
      </c>
      <c r="AO148" s="1">
        <v>2</v>
      </c>
      <c r="AP148" s="1">
        <v>2</v>
      </c>
      <c r="AQ148" s="1">
        <v>2</v>
      </c>
      <c r="AR148" s="1">
        <v>2</v>
      </c>
      <c r="AS148" s="1">
        <v>2</v>
      </c>
      <c r="AT148" s="1">
        <v>2</v>
      </c>
      <c r="AU148" s="1">
        <v>2</v>
      </c>
      <c r="AV148" s="1">
        <v>2</v>
      </c>
      <c r="AW148" s="1">
        <v>2</v>
      </c>
      <c r="AX148" s="1">
        <v>2</v>
      </c>
      <c r="AY148" s="1">
        <v>2</v>
      </c>
      <c r="AZ148" s="1">
        <v>2</v>
      </c>
      <c r="BA148" s="1">
        <v>2</v>
      </c>
      <c r="BB148" s="1">
        <v>2</v>
      </c>
      <c r="BC148" s="1">
        <v>2</v>
      </c>
      <c r="BD148" s="1">
        <v>2</v>
      </c>
      <c r="BE148" s="1">
        <v>2</v>
      </c>
      <c r="BF148" s="1">
        <v>2</v>
      </c>
      <c r="BG148" s="1">
        <v>2</v>
      </c>
      <c r="BH148" s="1">
        <v>2</v>
      </c>
      <c r="BI148" s="1">
        <v>2</v>
      </c>
      <c r="BJ148" s="1">
        <v>2</v>
      </c>
      <c r="BK148" s="1">
        <v>2</v>
      </c>
      <c r="BL148" s="1">
        <v>2</v>
      </c>
    </row>
    <row r="149" spans="1:73">
      <c r="A149" s="1" t="s">
        <v>143</v>
      </c>
      <c r="B149" s="1" t="s">
        <v>85</v>
      </c>
      <c r="C149" s="1">
        <v>117</v>
      </c>
      <c r="D149" s="1" t="s">
        <v>63</v>
      </c>
      <c r="E149" s="1" t="s">
        <v>80</v>
      </c>
      <c r="F149" s="8" t="s">
        <v>123</v>
      </c>
      <c r="K149" s="6" t="s">
        <v>141</v>
      </c>
      <c r="L149" s="1" t="s">
        <v>284</v>
      </c>
      <c r="M149" s="8">
        <v>7</v>
      </c>
      <c r="N149" s="1">
        <v>1</v>
      </c>
      <c r="AO149" s="1">
        <v>92880</v>
      </c>
      <c r="AP149" s="1">
        <v>93197</v>
      </c>
      <c r="AQ149" s="1">
        <v>94822</v>
      </c>
      <c r="AR149" s="1">
        <v>96376</v>
      </c>
      <c r="AS149" s="1">
        <v>97737</v>
      </c>
      <c r="AT149" s="1">
        <v>98745</v>
      </c>
      <c r="AU149" s="1">
        <v>98769</v>
      </c>
      <c r="AV149" s="1">
        <v>98795</v>
      </c>
      <c r="AW149" s="1">
        <v>98853</v>
      </c>
      <c r="AX149" s="1">
        <v>98865</v>
      </c>
      <c r="AY149" s="1">
        <v>98865</v>
      </c>
      <c r="AZ149" s="1">
        <v>98865</v>
      </c>
      <c r="BA149" s="1">
        <v>98865</v>
      </c>
      <c r="BB149" s="1">
        <v>98865</v>
      </c>
      <c r="BC149" s="1">
        <v>98865</v>
      </c>
      <c r="BD149" s="1">
        <v>98865</v>
      </c>
      <c r="BE149" s="1">
        <v>98865</v>
      </c>
      <c r="BF149" s="1">
        <v>98865</v>
      </c>
      <c r="BG149" s="1">
        <v>98865</v>
      </c>
      <c r="BH149" s="1">
        <v>98865</v>
      </c>
      <c r="BI149" s="1">
        <v>98865</v>
      </c>
      <c r="BJ149" s="1">
        <v>98865</v>
      </c>
      <c r="BK149" s="1">
        <v>98865</v>
      </c>
      <c r="BL149" s="1">
        <v>98865</v>
      </c>
    </row>
    <row r="150" spans="1:73">
      <c r="A150" s="1" t="s">
        <v>21</v>
      </c>
      <c r="B150" s="1" t="s">
        <v>85</v>
      </c>
      <c r="C150" s="1">
        <v>14</v>
      </c>
      <c r="D150" s="1" t="s">
        <v>14</v>
      </c>
      <c r="E150" s="1" t="s">
        <v>20</v>
      </c>
      <c r="F150" s="8">
        <v>82</v>
      </c>
      <c r="G150" s="8">
        <v>8200</v>
      </c>
      <c r="H150" s="1">
        <v>49</v>
      </c>
      <c r="I150" s="5">
        <v>300</v>
      </c>
      <c r="J150" s="1" t="s">
        <v>16</v>
      </c>
      <c r="K150" s="6" t="s">
        <v>22</v>
      </c>
      <c r="L150" s="1" t="s">
        <v>23</v>
      </c>
      <c r="M150" s="8">
        <v>24</v>
      </c>
      <c r="N150" s="1">
        <v>1</v>
      </c>
      <c r="AD150" s="1">
        <v>16740</v>
      </c>
      <c r="AE150" s="1">
        <v>38406</v>
      </c>
      <c r="AF150" s="1">
        <v>57322</v>
      </c>
      <c r="AG150" s="1">
        <v>84942</v>
      </c>
      <c r="AH150" s="1">
        <v>108171</v>
      </c>
      <c r="AI150" s="1">
        <v>126350</v>
      </c>
      <c r="AJ150" s="1">
        <v>135438</v>
      </c>
      <c r="AK150" s="1">
        <v>148221</v>
      </c>
      <c r="AL150" s="1">
        <v>159629</v>
      </c>
      <c r="AM150" s="1">
        <v>166965</v>
      </c>
      <c r="AN150" s="1">
        <v>170637</v>
      </c>
      <c r="AO150" s="1">
        <v>179866</v>
      </c>
      <c r="AP150" s="1">
        <v>192160</v>
      </c>
      <c r="AQ150" s="1">
        <v>208258</v>
      </c>
      <c r="AR150" s="1">
        <v>223942</v>
      </c>
      <c r="AS150" s="1">
        <v>241779</v>
      </c>
      <c r="AT150" s="1">
        <v>260298</v>
      </c>
      <c r="AU150" s="1">
        <v>276728</v>
      </c>
      <c r="AV150" s="1">
        <v>290161</v>
      </c>
      <c r="AW150" s="1">
        <v>302795</v>
      </c>
      <c r="AX150" s="1">
        <v>314783</v>
      </c>
      <c r="AY150" s="1">
        <v>324596</v>
      </c>
      <c r="AZ150" s="1">
        <v>331048</v>
      </c>
      <c r="BA150" s="1">
        <v>343319</v>
      </c>
      <c r="BB150" s="1">
        <v>361064</v>
      </c>
      <c r="BC150" s="1">
        <v>380882</v>
      </c>
      <c r="BD150" s="1">
        <v>395249</v>
      </c>
      <c r="BE150" s="1">
        <v>410200</v>
      </c>
      <c r="BF150" s="1">
        <v>426248</v>
      </c>
      <c r="BG150" s="1">
        <v>440216</v>
      </c>
      <c r="BH150" s="1">
        <v>451600</v>
      </c>
      <c r="BI150" s="1">
        <v>458857</v>
      </c>
      <c r="BJ150" s="1">
        <v>460882</v>
      </c>
      <c r="BK150" s="1">
        <v>462414</v>
      </c>
      <c r="BL150" s="1">
        <v>464008</v>
      </c>
      <c r="BM150" s="1">
        <v>464621</v>
      </c>
    </row>
    <row r="151" spans="1:73">
      <c r="A151" s="1" t="s">
        <v>381</v>
      </c>
      <c r="B151" s="1" t="s">
        <v>85</v>
      </c>
      <c r="C151" s="1">
        <v>122</v>
      </c>
      <c r="D151" s="1" t="s">
        <v>55</v>
      </c>
      <c r="E151" s="1" t="s">
        <v>382</v>
      </c>
      <c r="F151" s="8">
        <v>40</v>
      </c>
      <c r="I151" s="5">
        <v>32</v>
      </c>
      <c r="J151" s="1" t="s">
        <v>16</v>
      </c>
      <c r="L151" s="1" t="s">
        <v>386</v>
      </c>
      <c r="N151" s="1">
        <v>1</v>
      </c>
      <c r="BI151" s="1">
        <v>11.4</v>
      </c>
      <c r="BJ151" s="1">
        <v>13.3</v>
      </c>
      <c r="BK151" s="1">
        <v>34.6</v>
      </c>
      <c r="BL151" s="1">
        <v>88</v>
      </c>
      <c r="BM151" s="1">
        <v>177</v>
      </c>
      <c r="BN151" s="1">
        <v>238</v>
      </c>
      <c r="BO151" s="1">
        <v>238</v>
      </c>
    </row>
    <row r="152" spans="1:73">
      <c r="A152" s="1" t="s">
        <v>52</v>
      </c>
      <c r="B152" s="1" t="s">
        <v>85</v>
      </c>
      <c r="C152" s="1">
        <v>61</v>
      </c>
      <c r="D152" s="1" t="s">
        <v>36</v>
      </c>
      <c r="E152" s="1" t="s">
        <v>51</v>
      </c>
      <c r="F152" s="1">
        <v>44</v>
      </c>
      <c r="G152" s="8">
        <v>4400</v>
      </c>
      <c r="H152" s="8">
        <v>71</v>
      </c>
      <c r="I152" s="5">
        <v>180</v>
      </c>
      <c r="J152" s="1" t="s">
        <v>53</v>
      </c>
      <c r="L152" s="1" t="s">
        <v>54</v>
      </c>
      <c r="M152" s="1">
        <v>14</v>
      </c>
      <c r="N152" s="1">
        <v>1.5</v>
      </c>
      <c r="O152" s="1">
        <v>22249</v>
      </c>
      <c r="P152" s="1">
        <v>23068</v>
      </c>
      <c r="Q152" s="1">
        <v>23881</v>
      </c>
      <c r="R152" s="1">
        <v>24797</v>
      </c>
      <c r="S152" s="1">
        <v>25694</v>
      </c>
      <c r="T152" s="1">
        <v>26295</v>
      </c>
      <c r="U152" s="1">
        <v>27157</v>
      </c>
      <c r="V152" s="1">
        <v>28004</v>
      </c>
      <c r="W152" s="1">
        <v>28908</v>
      </c>
      <c r="X152" s="1">
        <v>30928</v>
      </c>
      <c r="Y152" s="1">
        <v>30999</v>
      </c>
      <c r="Z152" s="1">
        <v>31268</v>
      </c>
      <c r="AA152" s="1">
        <v>31399</v>
      </c>
      <c r="AB152" s="1">
        <v>31399</v>
      </c>
      <c r="AC152" s="1">
        <v>31527</v>
      </c>
      <c r="AD152" s="10">
        <v>1712</v>
      </c>
      <c r="AE152" s="1">
        <v>2413</v>
      </c>
      <c r="AF152" s="1">
        <v>2433</v>
      </c>
      <c r="AG152" s="1">
        <v>2456</v>
      </c>
      <c r="AH152" s="1">
        <v>2481</v>
      </c>
      <c r="AI152" s="1">
        <v>2544</v>
      </c>
      <c r="AJ152" s="1">
        <v>2578</v>
      </c>
      <c r="AK152" s="1">
        <v>2622</v>
      </c>
      <c r="AL152" s="1">
        <v>2723</v>
      </c>
      <c r="AM152" s="1">
        <v>2747</v>
      </c>
      <c r="AN152" s="1">
        <v>2820</v>
      </c>
      <c r="AO152" s="1">
        <v>2867</v>
      </c>
      <c r="AP152" s="1">
        <v>2896</v>
      </c>
      <c r="AQ152" s="1">
        <v>3095</v>
      </c>
      <c r="AR152" s="1">
        <v>3138</v>
      </c>
      <c r="AS152" s="1">
        <v>3194</v>
      </c>
      <c r="AT152" s="1">
        <v>3262</v>
      </c>
      <c r="AU152" s="1">
        <v>3321</v>
      </c>
      <c r="AV152" s="1">
        <v>3376</v>
      </c>
      <c r="AW152" s="1">
        <v>3499</v>
      </c>
      <c r="AX152" s="1">
        <v>3565</v>
      </c>
      <c r="AY152" s="1">
        <v>3604</v>
      </c>
      <c r="AZ152" s="1">
        <v>3672</v>
      </c>
      <c r="BA152" s="1">
        <v>3727</v>
      </c>
      <c r="BB152" s="1">
        <v>3790</v>
      </c>
      <c r="BC152" s="1">
        <v>3863</v>
      </c>
      <c r="BD152" s="1">
        <v>3929</v>
      </c>
      <c r="BE152" s="1">
        <v>3970</v>
      </c>
      <c r="BF152" s="1">
        <v>4006</v>
      </c>
      <c r="BG152" s="1">
        <v>4074</v>
      </c>
      <c r="BH152" s="1">
        <v>4132</v>
      </c>
      <c r="BI152" s="1">
        <v>4212</v>
      </c>
      <c r="BJ152" s="1">
        <v>4226</v>
      </c>
      <c r="BK152" s="1">
        <v>4237</v>
      </c>
      <c r="BL152" s="1">
        <v>4258</v>
      </c>
      <c r="BM152" s="1">
        <v>4344</v>
      </c>
      <c r="BN152" s="1">
        <v>4471</v>
      </c>
      <c r="BO152" s="1">
        <v>4512</v>
      </c>
      <c r="BP152" s="1">
        <v>4531</v>
      </c>
      <c r="BQ152" s="1">
        <v>4531</v>
      </c>
    </row>
    <row r="153" spans="1:73">
      <c r="A153" s="1" t="s">
        <v>116</v>
      </c>
      <c r="B153" s="1" t="s">
        <v>85</v>
      </c>
      <c r="C153" s="1">
        <v>89</v>
      </c>
      <c r="D153" s="1" t="s">
        <v>103</v>
      </c>
      <c r="E153" s="1" t="s">
        <v>104</v>
      </c>
      <c r="F153" s="8">
        <v>17</v>
      </c>
      <c r="G153" s="8">
        <v>1700</v>
      </c>
      <c r="I153" s="5">
        <v>35</v>
      </c>
      <c r="J153" s="1" t="s">
        <v>16</v>
      </c>
      <c r="K153" s="6" t="s">
        <v>115</v>
      </c>
      <c r="L153" s="1" t="s">
        <v>105</v>
      </c>
      <c r="M153" s="1">
        <v>55</v>
      </c>
      <c r="N153" s="8">
        <v>1</v>
      </c>
      <c r="AA153" s="1">
        <v>2</v>
      </c>
      <c r="AB153" s="1">
        <v>20</v>
      </c>
      <c r="AC153" s="1">
        <v>130</v>
      </c>
      <c r="AD153" s="1">
        <v>333</v>
      </c>
      <c r="AE153" s="1">
        <v>484</v>
      </c>
      <c r="AF153" s="1">
        <v>590</v>
      </c>
      <c r="AG153" s="1">
        <v>730</v>
      </c>
      <c r="AH153" s="1">
        <v>854</v>
      </c>
      <c r="AI153" s="1">
        <v>935</v>
      </c>
      <c r="AJ153" s="1">
        <v>1033</v>
      </c>
      <c r="AK153" s="1">
        <v>1153</v>
      </c>
      <c r="AL153" s="1">
        <v>1262</v>
      </c>
      <c r="AM153" s="1">
        <v>1487</v>
      </c>
      <c r="AN153" s="1">
        <v>1710</v>
      </c>
      <c r="AO153" s="1">
        <v>1949</v>
      </c>
      <c r="AP153" s="1">
        <v>2225</v>
      </c>
      <c r="AQ153" s="1">
        <v>2343</v>
      </c>
      <c r="AR153" s="1">
        <v>2488</v>
      </c>
      <c r="AS153" s="1">
        <v>2701</v>
      </c>
      <c r="AT153" s="1">
        <v>2841</v>
      </c>
      <c r="AU153" s="1">
        <v>2981</v>
      </c>
      <c r="AV153" s="1">
        <v>3293</v>
      </c>
      <c r="AW153" s="1">
        <v>3573</v>
      </c>
      <c r="AX153" s="1">
        <v>3929</v>
      </c>
      <c r="AY153" s="1">
        <v>4535</v>
      </c>
      <c r="AZ153" s="1">
        <v>4926</v>
      </c>
      <c r="BA153" s="1">
        <v>5065</v>
      </c>
      <c r="BB153" s="1">
        <v>5862</v>
      </c>
      <c r="BC153" s="1">
        <v>6715</v>
      </c>
      <c r="BD153" s="1">
        <v>7479</v>
      </c>
      <c r="BE153" s="1">
        <v>8115</v>
      </c>
      <c r="BF153" s="1">
        <v>8578</v>
      </c>
      <c r="BG153" s="1">
        <v>9011</v>
      </c>
      <c r="BH153" s="1">
        <v>9478</v>
      </c>
      <c r="BI153" s="1">
        <v>9741</v>
      </c>
      <c r="BJ153" s="1">
        <v>10175</v>
      </c>
      <c r="BK153" s="1">
        <v>10722</v>
      </c>
      <c r="BL153" s="1">
        <v>11199</v>
      </c>
      <c r="BM153" s="1">
        <v>11678</v>
      </c>
      <c r="BN153" s="1">
        <v>12384</v>
      </c>
      <c r="BO153" s="1">
        <v>12997</v>
      </c>
      <c r="BP153" s="1">
        <v>13056</v>
      </c>
      <c r="BQ153" s="1">
        <v>13072</v>
      </c>
    </row>
    <row r="154" spans="1:73">
      <c r="A154" s="1" t="s">
        <v>368</v>
      </c>
      <c r="B154" s="1" t="s">
        <v>85</v>
      </c>
      <c r="D154" s="1" t="s">
        <v>369</v>
      </c>
      <c r="I154" s="5">
        <v>16</v>
      </c>
      <c r="J154" s="1" t="s">
        <v>16</v>
      </c>
      <c r="K154" s="1" t="s">
        <v>370</v>
      </c>
      <c r="L154" s="1" t="s">
        <v>371</v>
      </c>
      <c r="N154" s="1">
        <v>1</v>
      </c>
      <c r="BH154" s="1">
        <v>54</v>
      </c>
      <c r="BI154" s="1">
        <v>94</v>
      </c>
      <c r="BJ154" s="1">
        <v>138</v>
      </c>
      <c r="BK154" s="1">
        <v>180</v>
      </c>
      <c r="BL154" s="1">
        <v>228</v>
      </c>
      <c r="BM154" s="1">
        <v>274</v>
      </c>
      <c r="BN154" s="1">
        <v>321</v>
      </c>
      <c r="BO154" s="1">
        <v>367</v>
      </c>
      <c r="BP154" s="1">
        <v>413</v>
      </c>
      <c r="BQ154" s="1">
        <v>413</v>
      </c>
    </row>
    <row r="155" spans="1:73">
      <c r="A155" s="1" t="s">
        <v>443</v>
      </c>
      <c r="B155" s="1" t="s">
        <v>85</v>
      </c>
      <c r="D155" s="1" t="s">
        <v>36</v>
      </c>
      <c r="F155" s="1">
        <v>22</v>
      </c>
      <c r="G155" s="8">
        <v>2200</v>
      </c>
      <c r="H155" s="8">
        <v>51</v>
      </c>
      <c r="I155" s="5">
        <v>32</v>
      </c>
      <c r="K155" s="13"/>
      <c r="L155" s="1" t="s">
        <v>111</v>
      </c>
      <c r="M155" s="1"/>
      <c r="N155" s="8">
        <v>1</v>
      </c>
      <c r="BQ155" s="1">
        <v>40796</v>
      </c>
      <c r="BR155" s="1">
        <v>40796</v>
      </c>
    </row>
    <row r="156" spans="1:73">
      <c r="A156" s="1" t="s">
        <v>120</v>
      </c>
      <c r="B156" s="1" t="s">
        <v>85</v>
      </c>
      <c r="C156" s="1">
        <v>102</v>
      </c>
      <c r="D156" s="1" t="s">
        <v>107</v>
      </c>
      <c r="E156" s="1" t="s">
        <v>108</v>
      </c>
      <c r="F156" s="8">
        <v>37</v>
      </c>
      <c r="G156" s="8">
        <v>3700</v>
      </c>
      <c r="H156" s="1">
        <v>1</v>
      </c>
      <c r="I156" s="5">
        <v>50</v>
      </c>
      <c r="J156" s="1" t="s">
        <v>16</v>
      </c>
      <c r="K156" s="6" t="s">
        <v>119</v>
      </c>
      <c r="L156" s="7">
        <v>7184286</v>
      </c>
      <c r="M156" s="1"/>
      <c r="N156" s="8">
        <v>1</v>
      </c>
      <c r="AH156" s="1">
        <v>18.899999999999999</v>
      </c>
      <c r="AI156" s="1">
        <v>490</v>
      </c>
      <c r="AJ156" s="1">
        <v>790</v>
      </c>
      <c r="AK156" s="1">
        <v>1341</v>
      </c>
      <c r="AL156" s="1">
        <v>1735</v>
      </c>
      <c r="AM156" s="1">
        <v>2111</v>
      </c>
      <c r="AN156" s="1">
        <v>2316</v>
      </c>
      <c r="AO156" s="1">
        <v>2640</v>
      </c>
      <c r="AP156" s="1">
        <v>2920</v>
      </c>
      <c r="AQ156" s="1">
        <v>3124</v>
      </c>
      <c r="AR156" s="1">
        <v>3319</v>
      </c>
      <c r="AS156" s="1">
        <v>3556</v>
      </c>
      <c r="AT156" s="1">
        <v>3886</v>
      </c>
      <c r="AU156" s="1">
        <v>4267</v>
      </c>
      <c r="AV156" s="1">
        <v>4502</v>
      </c>
      <c r="AW156" s="1">
        <v>4861</v>
      </c>
      <c r="AX156" s="1">
        <v>5215</v>
      </c>
      <c r="AY156" s="1">
        <v>5389</v>
      </c>
      <c r="AZ156" s="1">
        <v>5594</v>
      </c>
      <c r="BA156" s="1">
        <v>5869</v>
      </c>
      <c r="BB156" s="1">
        <v>6149</v>
      </c>
      <c r="BC156" s="1">
        <v>6314</v>
      </c>
      <c r="BD156" s="1">
        <v>6663</v>
      </c>
      <c r="BE156" s="1">
        <v>6918</v>
      </c>
      <c r="BF156" s="1">
        <v>7280</v>
      </c>
      <c r="BG156" s="1">
        <v>7529</v>
      </c>
      <c r="BH156" s="1">
        <v>7756</v>
      </c>
      <c r="BI156" s="1">
        <v>7998</v>
      </c>
      <c r="BJ156" s="1">
        <v>8223</v>
      </c>
      <c r="BK156" s="1">
        <v>8515</v>
      </c>
      <c r="BL156" s="1">
        <v>8818</v>
      </c>
      <c r="BM156" s="1">
        <v>9170</v>
      </c>
      <c r="BN156" s="1">
        <v>9247</v>
      </c>
      <c r="BO156" s="1">
        <v>9247</v>
      </c>
      <c r="BP156" s="1">
        <v>9247</v>
      </c>
      <c r="BQ156" s="1">
        <v>9247</v>
      </c>
      <c r="BR156" s="1">
        <v>9247</v>
      </c>
      <c r="BS156" s="1">
        <v>9247</v>
      </c>
      <c r="BT156" s="1">
        <v>9247</v>
      </c>
    </row>
    <row r="157" spans="1:73">
      <c r="A157" s="1" t="s">
        <v>436</v>
      </c>
      <c r="B157" s="1" t="s">
        <v>85</v>
      </c>
      <c r="D157" s="1" t="s">
        <v>413</v>
      </c>
      <c r="E157" s="1" t="s">
        <v>440</v>
      </c>
      <c r="F157" s="1" t="s">
        <v>437</v>
      </c>
      <c r="G157" s="8">
        <v>1500</v>
      </c>
      <c r="H157" s="8"/>
      <c r="I157" s="5">
        <v>32</v>
      </c>
      <c r="K157" s="13"/>
      <c r="L157" s="38" t="s">
        <v>438</v>
      </c>
      <c r="M157" s="1"/>
      <c r="N157" s="8">
        <v>1</v>
      </c>
      <c r="BO157" s="1">
        <v>18.399999999999999</v>
      </c>
      <c r="BP157" s="1">
        <v>26</v>
      </c>
      <c r="BQ157" s="1">
        <v>28</v>
      </c>
      <c r="BR157" s="1">
        <v>35</v>
      </c>
      <c r="BS157" s="1">
        <v>40</v>
      </c>
      <c r="BT157" s="1">
        <v>40.25</v>
      </c>
    </row>
    <row r="158" spans="1:73">
      <c r="A158" s="1" t="s">
        <v>390</v>
      </c>
      <c r="B158" s="1" t="s">
        <v>85</v>
      </c>
      <c r="C158" s="1">
        <v>99</v>
      </c>
      <c r="D158" s="1" t="s">
        <v>14</v>
      </c>
      <c r="E158" s="1" t="s">
        <v>428</v>
      </c>
      <c r="F158" s="8">
        <v>11</v>
      </c>
      <c r="G158" s="8">
        <v>1100</v>
      </c>
      <c r="H158" s="1">
        <v>50</v>
      </c>
      <c r="I158" s="5">
        <v>125</v>
      </c>
      <c r="J158" s="1" t="s">
        <v>16</v>
      </c>
      <c r="K158" s="6" t="s">
        <v>392</v>
      </c>
      <c r="L158" s="1" t="s">
        <v>389</v>
      </c>
      <c r="N158" s="1">
        <v>40</v>
      </c>
      <c r="BJ158" s="1">
        <v>15.9</v>
      </c>
      <c r="BK158" s="1">
        <v>60.17</v>
      </c>
      <c r="BL158" s="1">
        <v>157.44999999999999</v>
      </c>
      <c r="BM158" s="1">
        <v>253.07</v>
      </c>
      <c r="BN158" s="1">
        <v>345.32</v>
      </c>
      <c r="BO158" s="1">
        <v>438.69</v>
      </c>
      <c r="BP158" s="1">
        <v>505.15</v>
      </c>
      <c r="BQ158" s="1">
        <v>588.5</v>
      </c>
      <c r="BR158" s="1">
        <v>667.8</v>
      </c>
      <c r="BS158" s="1">
        <v>746.5</v>
      </c>
      <c r="BT158" s="1">
        <v>799.76</v>
      </c>
      <c r="BU158" s="1">
        <v>862.58</v>
      </c>
    </row>
    <row r="159" spans="1:73" ht="12.75">
      <c r="A159" s="1" t="s">
        <v>24</v>
      </c>
      <c r="B159" s="1" t="s">
        <v>85</v>
      </c>
      <c r="C159" s="1">
        <v>79</v>
      </c>
      <c r="D159" s="1" t="s">
        <v>14</v>
      </c>
      <c r="E159" s="1" t="s">
        <v>318</v>
      </c>
      <c r="F159" s="8" t="s">
        <v>26</v>
      </c>
      <c r="G159" s="8" t="s">
        <v>27</v>
      </c>
      <c r="H159" s="1">
        <v>35</v>
      </c>
      <c r="I159" s="5">
        <v>400</v>
      </c>
      <c r="J159" s="1" t="s">
        <v>16</v>
      </c>
      <c r="K159" s="6" t="s">
        <v>320</v>
      </c>
      <c r="L159" s="1" t="s">
        <v>28</v>
      </c>
      <c r="M159" s="8" t="s">
        <v>29</v>
      </c>
      <c r="N159" s="1">
        <v>4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X159" s="1">
        <v>17831</v>
      </c>
      <c r="AY159" s="1">
        <v>17851</v>
      </c>
      <c r="AZ159" s="1">
        <v>17864</v>
      </c>
      <c r="BA159" s="1">
        <v>17991</v>
      </c>
      <c r="BB159" s="1">
        <v>18075</v>
      </c>
      <c r="BC159" s="1">
        <v>18820</v>
      </c>
      <c r="BD159" s="1">
        <v>20185</v>
      </c>
      <c r="BE159" s="1">
        <v>21872</v>
      </c>
      <c r="BF159" s="1">
        <v>23429</v>
      </c>
      <c r="BG159" s="1">
        <v>24772</v>
      </c>
      <c r="BH159" s="1">
        <v>25655</v>
      </c>
      <c r="BI159" s="1">
        <v>26142</v>
      </c>
      <c r="BJ159" s="1">
        <v>26327</v>
      </c>
      <c r="BK159" s="1">
        <v>26591</v>
      </c>
      <c r="BL159" s="1">
        <v>26878</v>
      </c>
      <c r="BM159" s="1">
        <v>27483</v>
      </c>
      <c r="BN159" s="1">
        <v>28634</v>
      </c>
      <c r="BO159" s="1">
        <v>29942</v>
      </c>
      <c r="BP159" s="1">
        <v>31186</v>
      </c>
      <c r="BQ159" s="1">
        <v>32571</v>
      </c>
      <c r="BR159" s="1">
        <v>34041</v>
      </c>
      <c r="BS159" s="1">
        <v>35487</v>
      </c>
      <c r="BT159" s="1">
        <v>36617</v>
      </c>
      <c r="BU159" s="1">
        <v>36905</v>
      </c>
    </row>
    <row r="160" spans="1:73">
      <c r="A160" s="1" t="s">
        <v>404</v>
      </c>
      <c r="B160" s="1" t="s">
        <v>85</v>
      </c>
      <c r="D160" s="1" t="s">
        <v>398</v>
      </c>
      <c r="E160" s="1" t="s">
        <v>80</v>
      </c>
      <c r="F160" s="8" t="s">
        <v>308</v>
      </c>
      <c r="I160" s="5">
        <v>60</v>
      </c>
      <c r="K160" s="1" t="s">
        <v>396</v>
      </c>
      <c r="L160" s="1" t="s">
        <v>395</v>
      </c>
      <c r="N160" s="1">
        <v>1</v>
      </c>
      <c r="BL160" s="1">
        <v>51754</v>
      </c>
      <c r="BM160" s="1">
        <v>51979</v>
      </c>
      <c r="BN160" s="1">
        <v>52307</v>
      </c>
      <c r="BO160" s="1">
        <v>52772</v>
      </c>
      <c r="BP160" s="1">
        <v>53205</v>
      </c>
      <c r="BQ160" s="1">
        <v>53805</v>
      </c>
      <c r="BR160" s="1">
        <v>54376</v>
      </c>
      <c r="BS160" s="1">
        <v>55118</v>
      </c>
      <c r="BT160" s="1">
        <v>56191</v>
      </c>
      <c r="BU160" s="1">
        <v>57221</v>
      </c>
    </row>
    <row r="161" spans="1:104">
      <c r="A161" s="1" t="s">
        <v>66</v>
      </c>
      <c r="B161" s="1" t="s">
        <v>85</v>
      </c>
      <c r="C161" s="1">
        <v>60</v>
      </c>
      <c r="D161" s="1" t="s">
        <v>36</v>
      </c>
      <c r="E161" s="1" t="s">
        <v>67</v>
      </c>
      <c r="F161" s="8">
        <v>18</v>
      </c>
      <c r="G161" s="8">
        <v>1800</v>
      </c>
      <c r="H161" s="1">
        <v>64</v>
      </c>
      <c r="I161" s="5">
        <v>80</v>
      </c>
      <c r="J161" s="1" t="s">
        <v>16</v>
      </c>
      <c r="K161" s="6" t="s">
        <v>69</v>
      </c>
      <c r="L161" s="1" t="s">
        <v>68</v>
      </c>
      <c r="M161" s="1">
        <v>21</v>
      </c>
      <c r="N161" s="8">
        <v>4</v>
      </c>
      <c r="AI161" s="1">
        <v>42353.599999999999</v>
      </c>
      <c r="AJ161" s="1">
        <v>42424</v>
      </c>
      <c r="AK161" s="1">
        <v>42531</v>
      </c>
      <c r="AL161" s="1">
        <v>42666</v>
      </c>
      <c r="AM161" s="1">
        <v>42780</v>
      </c>
      <c r="AN161" s="1">
        <v>42858</v>
      </c>
      <c r="AO161" s="1">
        <v>42977</v>
      </c>
      <c r="AP161" s="1">
        <v>43261</v>
      </c>
      <c r="AQ161" s="1">
        <v>43638</v>
      </c>
      <c r="AR161" s="1">
        <v>43974</v>
      </c>
      <c r="AS161" s="1">
        <v>44120</v>
      </c>
      <c r="AT161" s="1">
        <v>44476</v>
      </c>
      <c r="AU161" s="1">
        <v>44854</v>
      </c>
      <c r="AV161" s="1">
        <v>45103</v>
      </c>
      <c r="AW161" s="1">
        <v>45237</v>
      </c>
      <c r="AX161" s="1">
        <v>45356</v>
      </c>
      <c r="AY161" s="1">
        <v>45437</v>
      </c>
      <c r="AZ161" s="1">
        <v>45535</v>
      </c>
      <c r="BA161" s="1">
        <v>45689</v>
      </c>
      <c r="BB161" s="1">
        <v>45874</v>
      </c>
      <c r="BC161" s="1">
        <v>46133</v>
      </c>
      <c r="BD161" s="1">
        <v>46485</v>
      </c>
      <c r="BE161" s="1">
        <v>46638</v>
      </c>
      <c r="BF161" s="1">
        <v>46776</v>
      </c>
      <c r="BG161" s="1">
        <v>46988</v>
      </c>
      <c r="BH161" s="1">
        <v>47104</v>
      </c>
      <c r="BI161" s="1">
        <v>47179</v>
      </c>
      <c r="BJ161" s="1">
        <v>47251</v>
      </c>
      <c r="BK161" s="1">
        <v>47288</v>
      </c>
      <c r="BL161" s="1">
        <v>47330</v>
      </c>
      <c r="BM161" s="1">
        <v>47421</v>
      </c>
      <c r="BN161" s="1">
        <v>47500</v>
      </c>
      <c r="BO161" s="1">
        <v>47604</v>
      </c>
      <c r="BP161" s="1">
        <v>47692</v>
      </c>
      <c r="BQ161" s="1">
        <v>47755</v>
      </c>
      <c r="BR161" s="1">
        <v>47883</v>
      </c>
      <c r="BS161" s="1">
        <v>47986</v>
      </c>
      <c r="BT161" s="1">
        <v>48061</v>
      </c>
      <c r="BU161" s="1">
        <v>48133</v>
      </c>
      <c r="BV161" s="1">
        <v>48212</v>
      </c>
      <c r="BW161" s="1">
        <v>48235</v>
      </c>
      <c r="BX161" s="1">
        <v>48315.15</v>
      </c>
    </row>
    <row r="162" spans="1:104">
      <c r="A162" s="1" t="s">
        <v>336</v>
      </c>
      <c r="B162" s="1" t="s">
        <v>85</v>
      </c>
      <c r="C162" s="1">
        <v>112</v>
      </c>
      <c r="D162" s="1" t="s">
        <v>329</v>
      </c>
      <c r="E162" s="1" t="s">
        <v>164</v>
      </c>
      <c r="F162" s="8">
        <v>314</v>
      </c>
      <c r="G162" s="8" t="s">
        <v>97</v>
      </c>
      <c r="I162" s="5">
        <v>500</v>
      </c>
      <c r="J162" s="1" t="s">
        <v>16</v>
      </c>
      <c r="K162" s="1" t="s">
        <v>329</v>
      </c>
      <c r="L162" s="1" t="s">
        <v>330</v>
      </c>
      <c r="N162" s="1">
        <v>8</v>
      </c>
      <c r="BB162" s="1">
        <v>21936</v>
      </c>
      <c r="BC162" s="1">
        <v>21936</v>
      </c>
      <c r="BD162" s="1">
        <v>21936</v>
      </c>
      <c r="BE162" s="1">
        <v>21936</v>
      </c>
      <c r="BF162" s="1">
        <v>21936</v>
      </c>
      <c r="BG162" s="1">
        <v>21937</v>
      </c>
      <c r="BH162" s="1">
        <v>21937</v>
      </c>
      <c r="BI162" s="1">
        <v>21938</v>
      </c>
      <c r="BJ162" s="1">
        <v>21939</v>
      </c>
      <c r="BK162" s="1">
        <v>21939</v>
      </c>
      <c r="BL162" s="1">
        <v>21939</v>
      </c>
      <c r="BM162" s="1">
        <v>21939</v>
      </c>
      <c r="BN162" s="1">
        <v>21942</v>
      </c>
      <c r="BO162" s="1">
        <v>21942</v>
      </c>
      <c r="BP162" s="1">
        <v>21942</v>
      </c>
      <c r="BQ162" s="1">
        <v>21942</v>
      </c>
      <c r="BR162" s="1">
        <v>21942</v>
      </c>
      <c r="BS162" s="1">
        <v>21942</v>
      </c>
      <c r="BT162" s="1">
        <v>21942</v>
      </c>
      <c r="BU162" s="1">
        <v>21942</v>
      </c>
      <c r="BV162" s="1">
        <v>21944</v>
      </c>
      <c r="BW162" s="1">
        <v>21944</v>
      </c>
      <c r="BX162" s="1">
        <v>21951.1</v>
      </c>
    </row>
    <row r="163" spans="1:104">
      <c r="A163" s="1" t="s">
        <v>380</v>
      </c>
      <c r="B163" s="1" t="s">
        <v>85</v>
      </c>
      <c r="C163" s="1">
        <v>126</v>
      </c>
      <c r="D163" s="1" t="s">
        <v>383</v>
      </c>
      <c r="E163" s="1" t="s">
        <v>430</v>
      </c>
      <c r="I163" s="5">
        <v>32</v>
      </c>
      <c r="J163" s="1" t="s">
        <v>16</v>
      </c>
      <c r="K163" s="1" t="s">
        <v>384</v>
      </c>
      <c r="L163" s="1" t="s">
        <v>385</v>
      </c>
      <c r="N163" s="1">
        <v>1</v>
      </c>
      <c r="BI163" s="1">
        <v>13.8</v>
      </c>
      <c r="BJ163" s="1">
        <v>14.3</v>
      </c>
      <c r="BK163" s="1">
        <v>22</v>
      </c>
      <c r="BL163" s="1">
        <v>70</v>
      </c>
      <c r="BM163" s="1">
        <v>159</v>
      </c>
      <c r="BN163" s="1">
        <v>302</v>
      </c>
      <c r="BO163" s="1">
        <v>619</v>
      </c>
      <c r="BP163" s="1">
        <v>1312</v>
      </c>
      <c r="BQ163" s="1">
        <v>1971</v>
      </c>
      <c r="BR163" s="1">
        <v>2675</v>
      </c>
      <c r="BS163" s="1">
        <v>3027</v>
      </c>
      <c r="BT163" s="1">
        <v>3407</v>
      </c>
      <c r="BU163" s="1">
        <v>3549</v>
      </c>
      <c r="BV163" s="1">
        <v>3719</v>
      </c>
      <c r="BW163" s="1">
        <v>3871</v>
      </c>
      <c r="BX163" s="1">
        <v>4036</v>
      </c>
    </row>
    <row r="164" spans="1:104">
      <c r="A164" s="1" t="s">
        <v>140</v>
      </c>
      <c r="B164" s="1" t="s">
        <v>85</v>
      </c>
      <c r="D164" s="1" t="s">
        <v>55</v>
      </c>
      <c r="E164" s="1" t="s">
        <v>80</v>
      </c>
      <c r="F164" s="8">
        <v>39</v>
      </c>
      <c r="H164" s="1">
        <v>23</v>
      </c>
      <c r="I164" s="5">
        <v>315</v>
      </c>
      <c r="K164" s="6" t="s">
        <v>137</v>
      </c>
      <c r="L164" s="38" t="s">
        <v>283</v>
      </c>
      <c r="M164" s="8">
        <v>23</v>
      </c>
      <c r="N164" s="1">
        <v>8</v>
      </c>
      <c r="O164" s="1">
        <v>60581</v>
      </c>
      <c r="P164" s="1">
        <v>60645</v>
      </c>
      <c r="Q164" s="1">
        <v>60813</v>
      </c>
      <c r="R164" s="1">
        <v>61265</v>
      </c>
      <c r="S164" s="1">
        <v>61761</v>
      </c>
      <c r="T164" s="1">
        <v>62340</v>
      </c>
      <c r="U164" s="1">
        <v>62857</v>
      </c>
      <c r="V164" s="1">
        <v>63351</v>
      </c>
      <c r="W164" s="1">
        <v>63729</v>
      </c>
      <c r="X164" s="1">
        <v>64026</v>
      </c>
      <c r="Y164" s="1">
        <v>64255</v>
      </c>
      <c r="Z164" s="1">
        <v>64349</v>
      </c>
      <c r="AA164" s="1">
        <v>64435</v>
      </c>
      <c r="AB164" s="1">
        <v>64655</v>
      </c>
      <c r="AC164" s="1">
        <v>64751</v>
      </c>
      <c r="AD164" s="1">
        <v>65044</v>
      </c>
      <c r="AE164" s="1">
        <v>65331</v>
      </c>
      <c r="AF164" s="1">
        <v>65560</v>
      </c>
      <c r="AG164" s="1">
        <v>65972</v>
      </c>
      <c r="AH164" s="1">
        <v>66247</v>
      </c>
      <c r="AI164" s="1">
        <v>66579</v>
      </c>
      <c r="AJ164" s="1">
        <v>66817</v>
      </c>
      <c r="AK164" s="1">
        <v>66932</v>
      </c>
      <c r="AL164" s="1">
        <v>66965</v>
      </c>
      <c r="AM164" s="1">
        <v>66971</v>
      </c>
      <c r="AN164" s="1">
        <v>66975</v>
      </c>
      <c r="AO164" s="1">
        <v>67002</v>
      </c>
      <c r="AP164" s="1">
        <v>67064</v>
      </c>
      <c r="AQ164" s="1">
        <v>67143</v>
      </c>
      <c r="AR164" s="1">
        <v>67219</v>
      </c>
      <c r="AS164" s="1">
        <v>67283</v>
      </c>
      <c r="AT164" s="1">
        <v>67346</v>
      </c>
      <c r="AU164" s="1">
        <v>67441</v>
      </c>
      <c r="AV164" s="1">
        <v>67528</v>
      </c>
      <c r="AW164" s="1">
        <v>67554</v>
      </c>
      <c r="AX164" s="1">
        <v>67559</v>
      </c>
      <c r="AY164" s="1">
        <v>67559</v>
      </c>
      <c r="AZ164" s="1">
        <v>67560</v>
      </c>
      <c r="BA164" s="1">
        <v>67583</v>
      </c>
      <c r="BB164" s="1">
        <v>67636</v>
      </c>
      <c r="BC164" s="1">
        <v>67692</v>
      </c>
      <c r="BD164" s="1">
        <v>67860</v>
      </c>
      <c r="BE164" s="1">
        <v>67923</v>
      </c>
      <c r="BF164" s="1">
        <v>67980</v>
      </c>
      <c r="BG164" s="1">
        <v>68055</v>
      </c>
      <c r="BH164" s="1">
        <v>68064</v>
      </c>
      <c r="BI164" s="1">
        <v>68099</v>
      </c>
      <c r="BJ164" s="1">
        <v>68107</v>
      </c>
      <c r="BK164" s="1">
        <v>68115</v>
      </c>
      <c r="BL164" s="1">
        <v>68116</v>
      </c>
      <c r="BM164" s="1">
        <v>68137</v>
      </c>
      <c r="BN164" s="1">
        <v>68185</v>
      </c>
      <c r="BO164" s="1">
        <v>68250</v>
      </c>
      <c r="BP164" s="1">
        <v>68319</v>
      </c>
      <c r="BQ164" s="1">
        <v>68392</v>
      </c>
      <c r="BR164" s="1">
        <v>68469</v>
      </c>
      <c r="BS164" s="1">
        <v>68532</v>
      </c>
      <c r="BT164" s="1">
        <v>68590</v>
      </c>
      <c r="BU164" s="1">
        <v>68624</v>
      </c>
      <c r="BV164" s="1">
        <v>68635</v>
      </c>
      <c r="BW164" s="1">
        <v>68635</v>
      </c>
      <c r="BX164" s="1">
        <v>68635</v>
      </c>
      <c r="BY164" s="1">
        <v>68663</v>
      </c>
      <c r="BZ164" s="1">
        <v>68708</v>
      </c>
      <c r="CA164" s="1">
        <v>68769</v>
      </c>
      <c r="CB164" s="1">
        <v>68835</v>
      </c>
      <c r="CC164" s="1">
        <v>68908</v>
      </c>
    </row>
    <row r="165" spans="1:104">
      <c r="A165" s="1" t="s">
        <v>166</v>
      </c>
      <c r="B165" s="1" t="s">
        <v>85</v>
      </c>
      <c r="D165" s="1" t="s">
        <v>14</v>
      </c>
      <c r="F165" s="1">
        <v>51</v>
      </c>
      <c r="H165" s="8"/>
      <c r="I165" s="5">
        <v>500</v>
      </c>
      <c r="K165" s="13" t="s">
        <v>449</v>
      </c>
      <c r="L165" s="1" t="s">
        <v>287</v>
      </c>
      <c r="M165" s="1">
        <v>3</v>
      </c>
      <c r="N165" s="8">
        <v>8</v>
      </c>
      <c r="O165" s="1">
        <v>74772</v>
      </c>
      <c r="P165" s="1">
        <v>74952</v>
      </c>
      <c r="Q165" s="1">
        <v>75099</v>
      </c>
      <c r="R165" s="1">
        <v>75260</v>
      </c>
      <c r="S165" s="1">
        <v>75457</v>
      </c>
      <c r="T165" s="1">
        <v>75651</v>
      </c>
      <c r="U165" s="1">
        <v>75832</v>
      </c>
      <c r="V165" s="1">
        <v>76022</v>
      </c>
      <c r="W165" s="1">
        <v>76234</v>
      </c>
      <c r="X165" s="1">
        <v>76396</v>
      </c>
      <c r="Y165" s="1">
        <v>76535</v>
      </c>
      <c r="Z165" s="1">
        <v>76688</v>
      </c>
      <c r="AA165" s="1">
        <v>76827</v>
      </c>
      <c r="AB165" s="1">
        <v>76863</v>
      </c>
      <c r="AC165" s="1">
        <v>76907</v>
      </c>
      <c r="AD165" s="1">
        <v>76938</v>
      </c>
      <c r="AE165" s="1">
        <v>76938</v>
      </c>
      <c r="AF165" s="1">
        <v>76987</v>
      </c>
      <c r="AG165" s="1">
        <v>76987</v>
      </c>
      <c r="AH165" s="1">
        <v>76987</v>
      </c>
      <c r="AI165" s="1">
        <v>77023</v>
      </c>
      <c r="AJ165" s="1">
        <v>77031</v>
      </c>
      <c r="AK165" s="1">
        <v>77051</v>
      </c>
      <c r="AL165" s="1">
        <v>77080</v>
      </c>
      <c r="AM165" s="1">
        <v>77080</v>
      </c>
      <c r="AN165" s="1">
        <v>77080</v>
      </c>
      <c r="AO165" s="1">
        <v>77080</v>
      </c>
      <c r="AP165" s="1">
        <v>77116</v>
      </c>
      <c r="AQ165" s="1">
        <v>77116</v>
      </c>
      <c r="AR165" s="1">
        <v>77178</v>
      </c>
      <c r="AS165" s="1">
        <v>77273</v>
      </c>
      <c r="AT165" s="1">
        <v>77364</v>
      </c>
      <c r="AU165" s="1">
        <v>77411</v>
      </c>
      <c r="AV165" s="1">
        <v>77415</v>
      </c>
      <c r="AW165" s="1">
        <v>77415</v>
      </c>
      <c r="AX165" s="1">
        <v>77415</v>
      </c>
      <c r="AY165" s="1">
        <v>77416</v>
      </c>
      <c r="AZ165" s="1">
        <v>77416</v>
      </c>
      <c r="BA165" s="1">
        <v>77416</v>
      </c>
      <c r="BB165" s="1">
        <v>77416</v>
      </c>
      <c r="BC165" s="1">
        <v>77416</v>
      </c>
      <c r="BD165" s="1">
        <v>77416</v>
      </c>
      <c r="BE165" s="1">
        <v>77416</v>
      </c>
      <c r="BF165" s="1">
        <v>77416</v>
      </c>
      <c r="BG165" s="1">
        <v>77416</v>
      </c>
      <c r="BH165" s="1">
        <v>77416</v>
      </c>
      <c r="BI165" s="1">
        <v>77416</v>
      </c>
      <c r="BJ165" s="1">
        <v>77416</v>
      </c>
      <c r="BK165" s="1">
        <v>77417</v>
      </c>
      <c r="BL165" s="1">
        <v>77418</v>
      </c>
      <c r="BM165" s="1">
        <v>77465</v>
      </c>
      <c r="BN165" s="1">
        <v>77559</v>
      </c>
      <c r="BO165" s="1">
        <v>77676</v>
      </c>
      <c r="BP165" s="1">
        <v>77796</v>
      </c>
      <c r="BQ165" s="1">
        <v>77939</v>
      </c>
      <c r="BR165" s="1">
        <v>78074</v>
      </c>
      <c r="BS165" s="1">
        <v>78211</v>
      </c>
      <c r="BT165" s="1">
        <v>78361</v>
      </c>
      <c r="BU165" s="1">
        <v>78493</v>
      </c>
      <c r="BV165" s="1">
        <v>78668</v>
      </c>
      <c r="BW165" s="1">
        <v>78960</v>
      </c>
      <c r="BX165" s="1">
        <v>79279</v>
      </c>
      <c r="BY165" s="1">
        <v>79625</v>
      </c>
      <c r="BZ165" s="1">
        <v>80100</v>
      </c>
      <c r="CA165" s="1">
        <v>80629</v>
      </c>
      <c r="CB165" s="1">
        <v>81008</v>
      </c>
      <c r="CC165" s="1">
        <v>81565</v>
      </c>
      <c r="CD165" s="1">
        <v>82041</v>
      </c>
    </row>
    <row r="166" spans="1:104">
      <c r="A166" s="1" t="s">
        <v>442</v>
      </c>
      <c r="B166" s="1" t="s">
        <v>85</v>
      </c>
      <c r="D166" s="1" t="s">
        <v>63</v>
      </c>
      <c r="E166" s="1" t="s">
        <v>104</v>
      </c>
      <c r="F166" s="8">
        <v>23</v>
      </c>
      <c r="G166" s="8">
        <v>2300</v>
      </c>
      <c r="H166" s="1">
        <v>72</v>
      </c>
      <c r="I166" s="5">
        <v>50</v>
      </c>
      <c r="K166" s="6"/>
      <c r="L166" s="1" t="s">
        <v>432</v>
      </c>
      <c r="M166" s="1"/>
      <c r="N166" s="8">
        <v>1</v>
      </c>
      <c r="BP166" s="1">
        <v>297</v>
      </c>
      <c r="BQ166" s="1">
        <v>1026</v>
      </c>
      <c r="BR166" s="1">
        <v>1802</v>
      </c>
      <c r="BS166" s="1">
        <v>2530</v>
      </c>
      <c r="BT166" s="1">
        <v>2792</v>
      </c>
      <c r="BU166" s="1">
        <v>3239</v>
      </c>
      <c r="BV166" s="1">
        <v>3415</v>
      </c>
      <c r="BW166" s="1">
        <v>3641</v>
      </c>
      <c r="BX166" s="1">
        <v>3814</v>
      </c>
      <c r="BY166" s="1">
        <v>4060.5</v>
      </c>
      <c r="BZ166" s="1">
        <v>4570</v>
      </c>
      <c r="CA166" s="1">
        <v>5364</v>
      </c>
      <c r="CB166" s="1">
        <v>6054</v>
      </c>
      <c r="CC166" s="1">
        <v>6642</v>
      </c>
      <c r="CD166" s="1">
        <v>7226</v>
      </c>
      <c r="CE166" s="1">
        <v>7976</v>
      </c>
      <c r="CF166" s="1">
        <v>8196</v>
      </c>
    </row>
    <row r="167" spans="1:104">
      <c r="A167" s="1" t="s">
        <v>443</v>
      </c>
      <c r="B167" s="1" t="s">
        <v>85</v>
      </c>
      <c r="D167" s="1" t="s">
        <v>36</v>
      </c>
      <c r="E167" s="1" t="s">
        <v>513</v>
      </c>
      <c r="F167" s="1">
        <v>22</v>
      </c>
      <c r="G167" s="8">
        <v>2200</v>
      </c>
      <c r="H167" s="8">
        <v>51</v>
      </c>
      <c r="I167" s="5"/>
      <c r="K167" s="13"/>
      <c r="L167" s="1" t="s">
        <v>111</v>
      </c>
      <c r="M167" s="1"/>
      <c r="N167" s="8">
        <v>1</v>
      </c>
      <c r="CE167" s="1">
        <v>40796</v>
      </c>
      <c r="CF167" s="1">
        <v>40796</v>
      </c>
      <c r="CG167" s="1">
        <v>40802</v>
      </c>
      <c r="CH167" s="1">
        <v>40803</v>
      </c>
      <c r="CI167" s="1">
        <v>40803</v>
      </c>
      <c r="CJ167" s="1">
        <v>40805</v>
      </c>
      <c r="CK167" s="1">
        <v>40806</v>
      </c>
      <c r="CL167" s="1">
        <v>40806</v>
      </c>
      <c r="CM167" s="1">
        <v>40806</v>
      </c>
      <c r="CN167" s="1">
        <v>40806</v>
      </c>
      <c r="CO167" s="1">
        <v>40806</v>
      </c>
      <c r="CP167" s="1">
        <v>40806</v>
      </c>
    </row>
    <row r="168" spans="1:104">
      <c r="A168" s="1" t="s">
        <v>434</v>
      </c>
      <c r="B168" s="1" t="s">
        <v>85</v>
      </c>
      <c r="D168" s="1" t="s">
        <v>136</v>
      </c>
      <c r="E168" s="1" t="s">
        <v>358</v>
      </c>
      <c r="F168" s="1">
        <v>16</v>
      </c>
      <c r="G168" s="8">
        <v>1600</v>
      </c>
      <c r="H168" s="8"/>
      <c r="I168" s="5">
        <v>35</v>
      </c>
      <c r="K168" s="13"/>
      <c r="L168" s="38" t="s">
        <v>435</v>
      </c>
      <c r="M168" s="1"/>
      <c r="N168" s="8">
        <v>1</v>
      </c>
      <c r="BO168" s="1">
        <v>15.4</v>
      </c>
      <c r="BP168" s="1">
        <v>38</v>
      </c>
      <c r="BQ168" s="1">
        <v>72</v>
      </c>
      <c r="BR168" s="1">
        <v>1338</v>
      </c>
      <c r="BS168" s="1">
        <v>1408</v>
      </c>
      <c r="BT168" s="1">
        <v>1437</v>
      </c>
      <c r="BU168" s="1">
        <v>1458</v>
      </c>
      <c r="BV168" s="1">
        <v>1462</v>
      </c>
      <c r="BW168" s="1">
        <v>1464</v>
      </c>
      <c r="BX168" s="1">
        <v>1472</v>
      </c>
      <c r="BY168" s="1">
        <v>1477</v>
      </c>
      <c r="BZ168" s="1">
        <v>1489</v>
      </c>
      <c r="CA168" s="1">
        <v>1489</v>
      </c>
      <c r="CB168" s="1">
        <v>1489</v>
      </c>
      <c r="CC168" s="1">
        <v>1489</v>
      </c>
      <c r="CD168" s="1">
        <v>1489</v>
      </c>
      <c r="CE168" s="1">
        <v>1489</v>
      </c>
      <c r="CF168" s="1">
        <v>1489</v>
      </c>
      <c r="CG168" s="1">
        <v>1489</v>
      </c>
      <c r="CH168" s="1">
        <v>1489</v>
      </c>
      <c r="CI168" s="1">
        <v>1489</v>
      </c>
      <c r="CJ168" s="1">
        <v>1489</v>
      </c>
      <c r="CK168" s="1">
        <v>1489</v>
      </c>
      <c r="CL168" s="1">
        <v>1489</v>
      </c>
      <c r="CM168" s="1">
        <v>1489</v>
      </c>
      <c r="CN168" s="1">
        <v>1489</v>
      </c>
      <c r="CO168" s="1">
        <v>1489</v>
      </c>
      <c r="CP168" s="1">
        <v>1489</v>
      </c>
    </row>
    <row r="169" spans="1:104">
      <c r="A169" s="1" t="s">
        <v>475</v>
      </c>
      <c r="B169" s="1" t="s">
        <v>85</v>
      </c>
      <c r="D169" s="1" t="s">
        <v>470</v>
      </c>
      <c r="E169" s="1" t="s">
        <v>104</v>
      </c>
      <c r="F169" s="1">
        <v>17</v>
      </c>
      <c r="G169" s="8">
        <v>1700</v>
      </c>
      <c r="H169" s="8"/>
      <c r="I169" s="5">
        <v>35</v>
      </c>
      <c r="K169" s="13"/>
      <c r="L169" s="38"/>
      <c r="M169" s="1"/>
      <c r="N169" s="8">
        <v>1</v>
      </c>
      <c r="CE169" s="1">
        <v>13197</v>
      </c>
      <c r="CF169" s="1">
        <v>13591</v>
      </c>
      <c r="CG169" s="1">
        <v>14272</v>
      </c>
      <c r="CH169" s="1">
        <v>15004</v>
      </c>
      <c r="CI169" s="1">
        <v>15432</v>
      </c>
      <c r="CJ169" s="1">
        <v>15523</v>
      </c>
      <c r="CK169" s="1">
        <v>15564</v>
      </c>
      <c r="CL169" s="1">
        <v>15582</v>
      </c>
      <c r="CM169" s="1">
        <v>15597</v>
      </c>
      <c r="CN169" s="1">
        <v>15603</v>
      </c>
      <c r="CO169" s="1">
        <v>15603</v>
      </c>
      <c r="CP169" s="1">
        <v>15603</v>
      </c>
    </row>
    <row r="170" spans="1:104">
      <c r="A170" s="1" t="s">
        <v>102</v>
      </c>
      <c r="B170" s="1" t="s">
        <v>85</v>
      </c>
      <c r="C170" s="1">
        <v>82</v>
      </c>
      <c r="D170" s="1" t="s">
        <v>63</v>
      </c>
      <c r="E170" s="1" t="s">
        <v>548</v>
      </c>
      <c r="F170" s="8" t="s">
        <v>101</v>
      </c>
      <c r="G170" s="8" t="s">
        <v>101</v>
      </c>
      <c r="H170" s="1">
        <v>59</v>
      </c>
      <c r="I170" s="5">
        <v>50</v>
      </c>
      <c r="J170" s="1" t="s">
        <v>16</v>
      </c>
      <c r="L170" s="7">
        <v>87811949</v>
      </c>
      <c r="M170" s="1">
        <v>12</v>
      </c>
      <c r="N170" s="8">
        <v>1</v>
      </c>
      <c r="U170" s="1">
        <v>13988</v>
      </c>
      <c r="V170" s="1">
        <v>13990</v>
      </c>
      <c r="W170" s="1">
        <v>13996</v>
      </c>
      <c r="X170" s="1">
        <v>14043</v>
      </c>
      <c r="Y170" s="1">
        <v>14146</v>
      </c>
      <c r="Z170" s="1">
        <v>14244</v>
      </c>
      <c r="AA170" s="1">
        <v>14366</v>
      </c>
      <c r="AB170" s="1">
        <v>14515</v>
      </c>
      <c r="AC170" s="1">
        <v>14793</v>
      </c>
      <c r="AD170" s="1">
        <v>15430</v>
      </c>
      <c r="AE170" s="1">
        <v>16227</v>
      </c>
      <c r="AF170" s="1">
        <v>16857</v>
      </c>
      <c r="AG170" s="1">
        <v>17786</v>
      </c>
      <c r="AH170" s="1">
        <v>18632</v>
      </c>
      <c r="AI170" s="1">
        <v>19498</v>
      </c>
      <c r="AJ170" s="1">
        <v>19766</v>
      </c>
      <c r="AK170" s="1">
        <v>19924</v>
      </c>
      <c r="AL170" s="1">
        <v>20043</v>
      </c>
      <c r="AM170" s="1">
        <v>20153</v>
      </c>
      <c r="AN170" s="1">
        <v>20273</v>
      </c>
      <c r="AO170" s="1">
        <v>20394</v>
      </c>
      <c r="AP170" s="1">
        <v>20519</v>
      </c>
      <c r="AQ170" s="1">
        <v>20656</v>
      </c>
      <c r="AR170" s="1">
        <v>20792</v>
      </c>
      <c r="AS170" s="1">
        <v>20915</v>
      </c>
      <c r="AT170" s="1">
        <v>21030</v>
      </c>
      <c r="AU170" s="1">
        <v>21160</v>
      </c>
      <c r="AV170" s="1">
        <v>21269</v>
      </c>
      <c r="AW170" s="1">
        <v>21284</v>
      </c>
      <c r="AX170" s="1">
        <v>21284</v>
      </c>
      <c r="AY170" s="1">
        <v>21303</v>
      </c>
      <c r="AZ170" s="1">
        <v>21381</v>
      </c>
      <c r="BA170" s="1">
        <v>21458</v>
      </c>
      <c r="BB170" s="1">
        <v>21539</v>
      </c>
      <c r="BC170" s="1">
        <v>21583</v>
      </c>
      <c r="BD170" s="1">
        <v>21703</v>
      </c>
      <c r="BE170" s="1">
        <v>21820</v>
      </c>
      <c r="BF170" s="1">
        <v>21921</v>
      </c>
      <c r="BG170" s="1">
        <v>22029</v>
      </c>
      <c r="BH170" s="1">
        <v>22126</v>
      </c>
      <c r="BI170" s="1">
        <v>22226</v>
      </c>
      <c r="BJ170" s="1">
        <v>22318</v>
      </c>
      <c r="BK170" s="1">
        <v>22408</v>
      </c>
      <c r="BL170" s="1">
        <v>22514</v>
      </c>
      <c r="BM170" s="1">
        <v>22615</v>
      </c>
      <c r="BN170" s="1">
        <v>22732</v>
      </c>
      <c r="BO170" s="1">
        <v>22846</v>
      </c>
      <c r="BP170" s="1">
        <v>22961</v>
      </c>
      <c r="BQ170" s="1">
        <v>23080</v>
      </c>
      <c r="BR170" s="1">
        <v>23178</v>
      </c>
      <c r="BS170" s="1">
        <v>23279</v>
      </c>
      <c r="BT170" s="1">
        <v>23377</v>
      </c>
      <c r="BU170" s="1">
        <v>23471</v>
      </c>
      <c r="BV170" s="1">
        <v>23556</v>
      </c>
      <c r="BW170" s="1">
        <v>23647</v>
      </c>
      <c r="BX170" s="1">
        <v>23697</v>
      </c>
      <c r="BY170" s="1">
        <v>23762</v>
      </c>
      <c r="BZ170" s="1">
        <v>23953</v>
      </c>
      <c r="CA170" s="1">
        <v>24207</v>
      </c>
      <c r="CB170" s="1">
        <v>24435</v>
      </c>
      <c r="CC170" s="1">
        <v>24699</v>
      </c>
      <c r="CD170" s="1">
        <v>24948</v>
      </c>
      <c r="CE170" s="1">
        <v>25189</v>
      </c>
      <c r="CF170" s="1">
        <v>25421</v>
      </c>
      <c r="CG170" s="1">
        <v>25603</v>
      </c>
      <c r="CH170" s="1">
        <v>25756</v>
      </c>
      <c r="CI170" s="1">
        <v>25903</v>
      </c>
      <c r="CJ170" s="1">
        <v>26044</v>
      </c>
      <c r="CK170" s="1">
        <v>26226</v>
      </c>
      <c r="CL170" s="1">
        <v>26382</v>
      </c>
      <c r="CM170" s="1">
        <v>26567</v>
      </c>
      <c r="CN170" s="1">
        <v>26786</v>
      </c>
      <c r="CO170" s="1">
        <v>26988</v>
      </c>
      <c r="CP170" s="1">
        <v>27107</v>
      </c>
    </row>
    <row r="171" spans="1:104">
      <c r="A171" s="1" t="s">
        <v>348</v>
      </c>
      <c r="B171" s="1" t="s">
        <v>85</v>
      </c>
      <c r="C171" s="1">
        <v>114</v>
      </c>
      <c r="D171" s="1" t="s">
        <v>343</v>
      </c>
      <c r="E171" s="1" t="s">
        <v>346</v>
      </c>
      <c r="F171" s="8">
        <v>9</v>
      </c>
      <c r="G171" s="8">
        <v>900</v>
      </c>
      <c r="I171" s="5">
        <v>32</v>
      </c>
      <c r="J171" s="1" t="s">
        <v>16</v>
      </c>
      <c r="L171" s="1" t="s">
        <v>347</v>
      </c>
      <c r="N171" s="1">
        <v>1</v>
      </c>
      <c r="BC171" s="1">
        <v>13.55</v>
      </c>
      <c r="BD171" s="1">
        <v>1872</v>
      </c>
      <c r="BE171" s="1">
        <v>4994</v>
      </c>
      <c r="BF171" s="1">
        <v>6151</v>
      </c>
      <c r="BG171" s="1">
        <v>6831</v>
      </c>
      <c r="BH171" s="1">
        <v>7018</v>
      </c>
      <c r="BI171" s="1">
        <v>7224</v>
      </c>
      <c r="BJ171" s="1">
        <v>7253</v>
      </c>
      <c r="BK171" s="1">
        <v>7264</v>
      </c>
      <c r="BL171" s="1">
        <v>7287</v>
      </c>
      <c r="BM171" s="1">
        <v>7338</v>
      </c>
      <c r="BN171" s="1">
        <v>7548</v>
      </c>
      <c r="BO171" s="1">
        <v>8367</v>
      </c>
      <c r="BP171" s="1">
        <v>9041</v>
      </c>
      <c r="BQ171" s="1">
        <v>9545</v>
      </c>
      <c r="BR171" s="1">
        <v>10009</v>
      </c>
      <c r="BS171" s="1">
        <v>10104</v>
      </c>
      <c r="BT171" s="1">
        <v>10108</v>
      </c>
      <c r="BU171" s="1">
        <v>10111</v>
      </c>
      <c r="BV171" s="1">
        <v>10114</v>
      </c>
      <c r="BW171" s="1">
        <v>10127</v>
      </c>
      <c r="BX171" s="1">
        <v>10128</v>
      </c>
      <c r="BY171" s="1">
        <v>10130</v>
      </c>
      <c r="BZ171" s="1">
        <v>10137</v>
      </c>
      <c r="CA171" s="1">
        <v>10175</v>
      </c>
      <c r="CB171" s="1">
        <v>10202</v>
      </c>
      <c r="CC171" s="1">
        <v>10202</v>
      </c>
      <c r="CD171" s="1">
        <v>10204</v>
      </c>
      <c r="CE171" s="1">
        <v>10215</v>
      </c>
      <c r="CF171" s="1">
        <v>10217</v>
      </c>
      <c r="CG171" s="1">
        <v>10219</v>
      </c>
      <c r="CH171" s="1">
        <v>10256</v>
      </c>
      <c r="CI171" s="1">
        <v>10319</v>
      </c>
      <c r="CJ171" s="1">
        <v>10323</v>
      </c>
      <c r="CK171" s="1">
        <v>10326</v>
      </c>
      <c r="CL171" s="1">
        <v>10329</v>
      </c>
      <c r="CM171" s="1">
        <v>10337</v>
      </c>
      <c r="CN171" s="1">
        <v>10356</v>
      </c>
      <c r="CO171" s="1">
        <v>10364</v>
      </c>
      <c r="CP171" s="1">
        <v>10364</v>
      </c>
      <c r="CQ171" s="1">
        <v>10382</v>
      </c>
    </row>
    <row r="172" spans="1:104">
      <c r="A172" s="1" t="s">
        <v>533</v>
      </c>
      <c r="B172" s="1" t="s">
        <v>85</v>
      </c>
      <c r="D172" s="1" t="s">
        <v>36</v>
      </c>
      <c r="E172" s="1" t="s">
        <v>547</v>
      </c>
      <c r="F172" s="1">
        <v>30</v>
      </c>
      <c r="G172" s="8">
        <v>3000</v>
      </c>
      <c r="H172" s="8"/>
      <c r="I172" s="5">
        <v>80</v>
      </c>
      <c r="J172" s="1" t="s">
        <v>16</v>
      </c>
      <c r="K172" s="13" t="s">
        <v>609</v>
      </c>
      <c r="L172" s="38">
        <v>48496875</v>
      </c>
      <c r="M172" s="1"/>
      <c r="N172" s="8">
        <v>1</v>
      </c>
      <c r="CI172" s="1">
        <v>4.0999999999999996</v>
      </c>
      <c r="CJ172" s="1">
        <v>4.0999999999999996</v>
      </c>
      <c r="CK172" s="1">
        <v>220</v>
      </c>
      <c r="CL172" s="1">
        <v>835</v>
      </c>
      <c r="CM172" s="1">
        <v>1704</v>
      </c>
      <c r="CN172" s="1">
        <v>2688</v>
      </c>
      <c r="CO172" s="1">
        <v>3284</v>
      </c>
      <c r="CP172" s="1">
        <v>3785</v>
      </c>
      <c r="CQ172" s="1">
        <v>4154</v>
      </c>
      <c r="CR172" s="1">
        <v>5151</v>
      </c>
      <c r="CS172" s="1">
        <v>5470</v>
      </c>
    </row>
    <row r="173" spans="1:104">
      <c r="A173" s="1" t="s">
        <v>442</v>
      </c>
      <c r="B173" s="1" t="s">
        <v>85</v>
      </c>
      <c r="D173" s="1" t="s">
        <v>63</v>
      </c>
      <c r="E173" s="1" t="s">
        <v>80</v>
      </c>
      <c r="F173" s="8">
        <v>23</v>
      </c>
      <c r="G173" s="8">
        <v>2300</v>
      </c>
      <c r="H173" s="1">
        <v>72</v>
      </c>
      <c r="I173" s="5">
        <v>50</v>
      </c>
      <c r="K173" s="6" t="s">
        <v>531</v>
      </c>
      <c r="L173" s="1" t="s">
        <v>432</v>
      </c>
      <c r="M173" s="1"/>
      <c r="N173" s="8">
        <v>1</v>
      </c>
      <c r="CF173" s="1">
        <v>8196</v>
      </c>
      <c r="CG173" s="1">
        <v>8254</v>
      </c>
      <c r="CH173" s="1">
        <v>8314</v>
      </c>
      <c r="CI173" s="1">
        <v>8316</v>
      </c>
      <c r="CJ173" s="1">
        <v>8318</v>
      </c>
      <c r="CK173" s="1">
        <v>8318</v>
      </c>
      <c r="CL173" s="1">
        <v>8318</v>
      </c>
      <c r="CM173" s="1">
        <v>8318</v>
      </c>
      <c r="CN173" s="1">
        <v>8318</v>
      </c>
      <c r="CO173" s="1">
        <v>8318</v>
      </c>
      <c r="CP173" s="1">
        <v>8318</v>
      </c>
      <c r="CQ173" s="1">
        <v>8318</v>
      </c>
      <c r="CR173" s="1">
        <v>8318</v>
      </c>
      <c r="CS173" s="1">
        <v>8318</v>
      </c>
      <c r="CT173" s="1">
        <v>8318</v>
      </c>
    </row>
    <row r="174" spans="1:104">
      <c r="A174" s="1" t="s">
        <v>102</v>
      </c>
      <c r="B174" s="1" t="s">
        <v>85</v>
      </c>
      <c r="D174" s="1" t="s">
        <v>63</v>
      </c>
      <c r="E174" s="1" t="s">
        <v>587</v>
      </c>
      <c r="F174" s="8" t="s">
        <v>101</v>
      </c>
      <c r="G174" s="8">
        <v>1600</v>
      </c>
      <c r="H174" s="1">
        <v>59</v>
      </c>
      <c r="I174" s="5">
        <v>50</v>
      </c>
      <c r="J174" s="1" t="s">
        <v>16</v>
      </c>
      <c r="L174" s="7">
        <v>87811949</v>
      </c>
      <c r="M174" s="1">
        <v>12</v>
      </c>
      <c r="N174" s="8">
        <v>1</v>
      </c>
      <c r="CO174" s="1">
        <v>27107</v>
      </c>
      <c r="CP174" s="1">
        <v>27154</v>
      </c>
      <c r="CQ174" s="1">
        <v>27332</v>
      </c>
      <c r="CR174" s="1">
        <v>27490</v>
      </c>
      <c r="CS174" s="1">
        <v>27639</v>
      </c>
      <c r="CT174" s="1">
        <v>27767</v>
      </c>
      <c r="CU174" s="1">
        <v>27879</v>
      </c>
      <c r="CV174" s="1">
        <v>27963</v>
      </c>
    </row>
    <row r="175" spans="1:104">
      <c r="A175" s="1" t="s">
        <v>475</v>
      </c>
      <c r="B175" s="1" t="s">
        <v>85</v>
      </c>
      <c r="D175" s="1" t="s">
        <v>470</v>
      </c>
      <c r="E175" s="1" t="s">
        <v>603</v>
      </c>
      <c r="F175" s="8">
        <v>17</v>
      </c>
      <c r="G175" s="8">
        <v>1700</v>
      </c>
      <c r="I175" s="5">
        <v>35</v>
      </c>
      <c r="J175" s="1" t="s">
        <v>16</v>
      </c>
      <c r="L175" s="1" t="s">
        <v>105</v>
      </c>
      <c r="N175" s="1">
        <v>1</v>
      </c>
      <c r="CQ175" s="1">
        <v>15603</v>
      </c>
      <c r="CR175" s="1">
        <v>15619</v>
      </c>
      <c r="CS175" s="1">
        <v>15648</v>
      </c>
      <c r="CT175" s="1">
        <v>15681</v>
      </c>
      <c r="CU175" s="1">
        <v>15696</v>
      </c>
      <c r="CV175" s="1">
        <v>15696</v>
      </c>
      <c r="CW175" s="1">
        <v>15696</v>
      </c>
      <c r="CX175" s="1">
        <v>15696</v>
      </c>
    </row>
    <row r="176" spans="1:104">
      <c r="A176" s="1" t="s">
        <v>474</v>
      </c>
      <c r="B176" s="1" t="s">
        <v>85</v>
      </c>
      <c r="D176" s="1" t="s">
        <v>451</v>
      </c>
      <c r="E176" s="1" t="s">
        <v>479</v>
      </c>
      <c r="F176" s="1">
        <v>15</v>
      </c>
      <c r="G176" s="8">
        <v>1500</v>
      </c>
      <c r="H176" s="8"/>
      <c r="I176" s="5">
        <v>32</v>
      </c>
      <c r="J176" s="1" t="s">
        <v>16</v>
      </c>
      <c r="K176" s="13"/>
      <c r="L176" s="38" t="s">
        <v>472</v>
      </c>
      <c r="M176" s="1"/>
      <c r="N176" s="8">
        <v>1</v>
      </c>
      <c r="BV176" s="1">
        <v>1721</v>
      </c>
      <c r="BW176" s="1">
        <v>1721</v>
      </c>
      <c r="BX176" s="1">
        <v>1721</v>
      </c>
      <c r="BY176" s="1">
        <v>1721</v>
      </c>
      <c r="BZ176" s="1">
        <v>1721</v>
      </c>
      <c r="CA176" s="1">
        <v>1721</v>
      </c>
      <c r="CB176" s="1">
        <v>1721</v>
      </c>
      <c r="CC176" s="1">
        <v>1721</v>
      </c>
      <c r="CD176" s="1">
        <v>1721</v>
      </c>
      <c r="CE176" s="1">
        <v>1721</v>
      </c>
      <c r="CF176" s="1">
        <v>1721</v>
      </c>
      <c r="CG176" s="1">
        <v>1721</v>
      </c>
      <c r="CH176" s="1">
        <v>1726</v>
      </c>
      <c r="CI176" s="1">
        <v>1726</v>
      </c>
      <c r="CJ176" s="1">
        <v>1726</v>
      </c>
      <c r="CK176" s="1">
        <v>1726</v>
      </c>
      <c r="CL176" s="1">
        <v>1726</v>
      </c>
      <c r="CM176" s="1">
        <v>1726</v>
      </c>
      <c r="CN176" s="1">
        <v>1726</v>
      </c>
      <c r="CO176" s="1">
        <v>1726</v>
      </c>
      <c r="CP176" s="1">
        <v>1726</v>
      </c>
      <c r="CQ176" s="1">
        <v>1726</v>
      </c>
      <c r="CR176" s="1">
        <v>1726</v>
      </c>
      <c r="CS176" s="1">
        <v>1726</v>
      </c>
      <c r="CT176" s="1">
        <v>1726</v>
      </c>
      <c r="CU176" s="1">
        <v>1726</v>
      </c>
      <c r="CV176" s="1">
        <v>1726</v>
      </c>
      <c r="CW176" s="1">
        <v>1726</v>
      </c>
      <c r="CX176" s="1">
        <v>1785</v>
      </c>
      <c r="CY176" s="1">
        <v>1830</v>
      </c>
      <c r="CZ176" s="1">
        <v>1915</v>
      </c>
    </row>
    <row r="177" spans="1:124">
      <c r="A177" s="1" t="s">
        <v>599</v>
      </c>
      <c r="B177" s="1" t="s">
        <v>85</v>
      </c>
      <c r="D177" s="1" t="s">
        <v>601</v>
      </c>
      <c r="E177" s="1" t="s">
        <v>602</v>
      </c>
      <c r="F177" s="8">
        <v>22</v>
      </c>
      <c r="G177" s="8">
        <v>2200</v>
      </c>
      <c r="I177" s="5">
        <v>50</v>
      </c>
      <c r="J177" s="1" t="s">
        <v>16</v>
      </c>
      <c r="L177" s="1" t="s">
        <v>111</v>
      </c>
      <c r="N177" s="1">
        <v>1</v>
      </c>
      <c r="CQ177" s="1">
        <v>40806</v>
      </c>
      <c r="CR177" s="1">
        <v>40806</v>
      </c>
      <c r="CS177" s="1">
        <v>40806</v>
      </c>
      <c r="CT177" s="1">
        <v>40806</v>
      </c>
      <c r="CU177" s="1">
        <v>40806</v>
      </c>
      <c r="CV177" s="1">
        <v>40806</v>
      </c>
      <c r="CW177" s="1">
        <v>40806</v>
      </c>
      <c r="CX177" s="1">
        <v>40806</v>
      </c>
      <c r="CY177" s="1">
        <v>40806</v>
      </c>
      <c r="CZ177" s="1">
        <v>40806</v>
      </c>
    </row>
    <row r="178" spans="1:124">
      <c r="A178" s="1" t="s">
        <v>598</v>
      </c>
      <c r="B178" s="1" t="s">
        <v>85</v>
      </c>
      <c r="C178" s="1">
        <v>154</v>
      </c>
      <c r="D178" s="1" t="s">
        <v>600</v>
      </c>
      <c r="E178" s="1" t="s">
        <v>539</v>
      </c>
      <c r="F178" s="8" t="s">
        <v>604</v>
      </c>
      <c r="I178" s="5"/>
      <c r="J178" s="1" t="s">
        <v>16</v>
      </c>
      <c r="K178" s="1" t="s">
        <v>605</v>
      </c>
      <c r="L178" s="1">
        <v>7110579</v>
      </c>
      <c r="N178" s="1">
        <v>1</v>
      </c>
      <c r="CQ178" s="1">
        <v>24.8</v>
      </c>
      <c r="CR178" s="1">
        <v>1984.8</v>
      </c>
      <c r="CS178" s="1">
        <v>3653</v>
      </c>
      <c r="CT178" s="1">
        <v>4559</v>
      </c>
      <c r="CU178" s="1">
        <v>29260</v>
      </c>
      <c r="CV178" s="1">
        <f>CU178+27349</f>
        <v>56609</v>
      </c>
      <c r="CW178" s="1">
        <f>CV178+27658</f>
        <v>84267</v>
      </c>
      <c r="CX178" s="1">
        <f>CW178+53800</f>
        <v>138067</v>
      </c>
      <c r="CY178" s="1">
        <f>CX178+64523</f>
        <v>202590</v>
      </c>
      <c r="CZ178" s="1">
        <f>CY178+(841-730)</f>
        <v>202701</v>
      </c>
    </row>
    <row r="179" spans="1:124">
      <c r="A179" s="1" t="s">
        <v>591</v>
      </c>
      <c r="B179" s="1" t="s">
        <v>85</v>
      </c>
      <c r="C179" s="1">
        <v>150</v>
      </c>
      <c r="D179" s="1" t="s">
        <v>592</v>
      </c>
      <c r="E179" s="1" t="s">
        <v>588</v>
      </c>
      <c r="F179" s="8" t="s">
        <v>589</v>
      </c>
      <c r="G179" s="8">
        <v>5000</v>
      </c>
      <c r="I179" s="5">
        <v>25</v>
      </c>
      <c r="J179" s="1" t="s">
        <v>16</v>
      </c>
      <c r="L179" s="1" t="s">
        <v>590</v>
      </c>
      <c r="N179" s="1">
        <v>1</v>
      </c>
      <c r="CO179" s="1">
        <v>13.6</v>
      </c>
      <c r="CP179" s="1">
        <v>18</v>
      </c>
      <c r="CQ179" s="1">
        <v>23</v>
      </c>
      <c r="CR179" s="1">
        <v>39</v>
      </c>
      <c r="CS179" s="1">
        <v>39</v>
      </c>
      <c r="CT179" s="1">
        <v>39</v>
      </c>
      <c r="CU179" s="1">
        <v>39</v>
      </c>
      <c r="CV179" s="1">
        <v>39</v>
      </c>
      <c r="CW179" s="1">
        <v>39</v>
      </c>
      <c r="CX179" s="1">
        <v>39</v>
      </c>
      <c r="CY179" s="1">
        <v>39</v>
      </c>
      <c r="CZ179" s="1">
        <v>40</v>
      </c>
      <c r="DA179" s="1">
        <v>42</v>
      </c>
    </row>
    <row r="180" spans="1:124">
      <c r="A180" s="1" t="s">
        <v>21</v>
      </c>
      <c r="B180" s="1" t="s">
        <v>85</v>
      </c>
      <c r="D180" s="1" t="s">
        <v>145</v>
      </c>
      <c r="E180" s="1" t="s">
        <v>539</v>
      </c>
      <c r="F180" s="8" t="s">
        <v>604</v>
      </c>
      <c r="I180" s="5"/>
      <c r="K180" s="1" t="s">
        <v>634</v>
      </c>
      <c r="N180" s="1">
        <v>1</v>
      </c>
      <c r="CY180" s="1">
        <v>0</v>
      </c>
      <c r="CZ180" s="1">
        <v>80368</v>
      </c>
      <c r="DA180" s="1">
        <v>168307</v>
      </c>
    </row>
    <row r="181" spans="1:124">
      <c r="A181" s="1" t="s">
        <v>323</v>
      </c>
      <c r="B181" s="1" t="s">
        <v>85</v>
      </c>
      <c r="C181" s="1">
        <v>110</v>
      </c>
      <c r="D181" s="1" t="s">
        <v>63</v>
      </c>
      <c r="E181" s="1" t="s">
        <v>326</v>
      </c>
      <c r="F181" s="8">
        <v>13.12</v>
      </c>
      <c r="G181" s="8" t="s">
        <v>341</v>
      </c>
      <c r="H181" s="1">
        <v>61</v>
      </c>
      <c r="I181" s="5">
        <v>80</v>
      </c>
      <c r="J181" s="1" t="s">
        <v>16</v>
      </c>
      <c r="L181" s="7">
        <v>7112290</v>
      </c>
      <c r="N181" s="1">
        <v>1</v>
      </c>
      <c r="BA181" s="1">
        <v>12.2</v>
      </c>
      <c r="BB181" s="1">
        <v>19.05</v>
      </c>
      <c r="BC181" s="1">
        <v>398</v>
      </c>
      <c r="BD181" s="1">
        <v>1038</v>
      </c>
      <c r="BE181" s="1">
        <v>1704</v>
      </c>
      <c r="BF181" s="1">
        <v>2262</v>
      </c>
      <c r="BG181" s="1">
        <v>2891</v>
      </c>
      <c r="BH181" s="1">
        <v>3273</v>
      </c>
      <c r="BI181" s="1">
        <v>3715</v>
      </c>
      <c r="BJ181" s="1">
        <v>4113</v>
      </c>
      <c r="BK181" s="1">
        <v>4439</v>
      </c>
      <c r="BL181" s="1">
        <v>4807</v>
      </c>
      <c r="BM181" s="1">
        <v>5085</v>
      </c>
      <c r="BN181" s="1">
        <v>5501</v>
      </c>
      <c r="BO181" s="1">
        <v>5979</v>
      </c>
      <c r="BP181" s="1">
        <v>6619</v>
      </c>
      <c r="BQ181" s="1">
        <v>7304</v>
      </c>
      <c r="BR181" s="1">
        <v>8611</v>
      </c>
      <c r="BS181" s="1">
        <v>9254</v>
      </c>
      <c r="BT181" s="1">
        <v>9551</v>
      </c>
      <c r="BU181" s="1">
        <v>9927</v>
      </c>
      <c r="BV181" s="1">
        <v>10350</v>
      </c>
      <c r="BW181" s="1">
        <v>10795</v>
      </c>
      <c r="BX181" s="1">
        <v>11392</v>
      </c>
      <c r="BY181" s="1">
        <v>11937.4</v>
      </c>
      <c r="BZ181" s="1">
        <v>12551</v>
      </c>
      <c r="CA181" s="1">
        <v>13594</v>
      </c>
      <c r="CB181" s="1">
        <v>14776</v>
      </c>
      <c r="CC181" s="1">
        <v>15732</v>
      </c>
      <c r="CD181" s="1">
        <v>16999</v>
      </c>
      <c r="CE181" s="1">
        <v>18174</v>
      </c>
      <c r="CF181" s="1">
        <v>19376</v>
      </c>
      <c r="CG181" s="1">
        <v>20562</v>
      </c>
      <c r="CH181" s="1">
        <v>21436</v>
      </c>
      <c r="CI181" s="1">
        <v>22534</v>
      </c>
      <c r="CJ181" s="1">
        <v>23326</v>
      </c>
      <c r="CK181" s="1">
        <v>24467</v>
      </c>
      <c r="CL181" s="1">
        <v>25438</v>
      </c>
      <c r="CM181" s="1">
        <v>26179</v>
      </c>
      <c r="CN181" s="1">
        <v>26916</v>
      </c>
      <c r="CO181" s="1">
        <v>27538</v>
      </c>
      <c r="CP181" s="1">
        <v>28138</v>
      </c>
      <c r="CQ181" s="1">
        <v>28893</v>
      </c>
      <c r="CR181" s="1">
        <v>29602</v>
      </c>
      <c r="CS181" s="1">
        <v>29995</v>
      </c>
      <c r="CT181" s="1">
        <v>30336</v>
      </c>
      <c r="CU181" s="1">
        <v>30884</v>
      </c>
      <c r="CV181" s="1">
        <v>31158</v>
      </c>
      <c r="CW181" s="1">
        <v>31525</v>
      </c>
      <c r="CX181" s="1">
        <v>32143</v>
      </c>
      <c r="CY181" s="1">
        <v>32995</v>
      </c>
      <c r="CZ181" s="1">
        <v>33916</v>
      </c>
      <c r="DA181" s="1">
        <v>34081</v>
      </c>
      <c r="DB181" s="1">
        <v>35549</v>
      </c>
      <c r="DC181" s="1">
        <v>36268</v>
      </c>
      <c r="DD181" s="1">
        <v>36326</v>
      </c>
      <c r="DE181" s="1">
        <v>36326</v>
      </c>
    </row>
    <row r="182" spans="1:124">
      <c r="A182" s="1" t="s">
        <v>359</v>
      </c>
      <c r="B182" s="1" t="s">
        <v>85</v>
      </c>
      <c r="C182" s="1">
        <v>116</v>
      </c>
      <c r="D182" s="1" t="s">
        <v>357</v>
      </c>
      <c r="E182" s="1" t="s">
        <v>379</v>
      </c>
      <c r="F182" s="8">
        <v>52</v>
      </c>
      <c r="G182" s="8">
        <v>5200</v>
      </c>
      <c r="I182" s="5">
        <v>32</v>
      </c>
      <c r="J182" s="1" t="s">
        <v>16</v>
      </c>
      <c r="L182" s="38" t="s">
        <v>360</v>
      </c>
      <c r="N182" s="1">
        <v>1</v>
      </c>
      <c r="BG182" s="1">
        <v>8.3000000000000007</v>
      </c>
      <c r="BH182" s="1">
        <v>8.3000000000000007</v>
      </c>
      <c r="BI182" s="1">
        <v>8.3000000000000007</v>
      </c>
      <c r="BJ182" s="1">
        <v>8.3000000000000007</v>
      </c>
      <c r="BK182" s="1">
        <v>8.3000000000000007</v>
      </c>
      <c r="BL182" s="1">
        <v>8.3000000000000007</v>
      </c>
      <c r="BM182" s="1">
        <v>8.3000000000000007</v>
      </c>
      <c r="BN182" s="1">
        <v>86</v>
      </c>
      <c r="BO182" s="1">
        <v>460</v>
      </c>
      <c r="BP182" s="1">
        <v>927</v>
      </c>
      <c r="BQ182" s="1">
        <v>1633</v>
      </c>
      <c r="BR182" s="1">
        <v>2654</v>
      </c>
      <c r="BS182" s="1">
        <v>2707</v>
      </c>
      <c r="BT182" s="1">
        <v>2707</v>
      </c>
      <c r="BU182" s="1">
        <v>2708</v>
      </c>
      <c r="BV182" s="1">
        <v>2709</v>
      </c>
      <c r="BW182" s="1">
        <v>2710</v>
      </c>
      <c r="BX182" s="1">
        <v>2711</v>
      </c>
      <c r="BY182" s="1">
        <v>2713</v>
      </c>
      <c r="BZ182" s="1">
        <v>2743</v>
      </c>
      <c r="CA182" s="1">
        <v>2746</v>
      </c>
      <c r="CB182" s="1">
        <v>3966</v>
      </c>
      <c r="CC182" s="1">
        <v>5214</v>
      </c>
      <c r="CD182" s="1">
        <v>6216</v>
      </c>
      <c r="CE182" s="1">
        <v>6528</v>
      </c>
      <c r="CF182" s="1">
        <v>6614</v>
      </c>
      <c r="CG182" s="1">
        <v>6617</v>
      </c>
      <c r="CH182" s="1">
        <v>6618</v>
      </c>
      <c r="CI182" s="1">
        <v>6619</v>
      </c>
      <c r="CJ182" s="1">
        <v>6620</v>
      </c>
      <c r="CK182" s="1">
        <v>6638</v>
      </c>
      <c r="CL182" s="1">
        <v>6639</v>
      </c>
      <c r="CM182" s="1">
        <v>6646</v>
      </c>
      <c r="CN182" s="1">
        <v>6759</v>
      </c>
      <c r="CO182" s="1">
        <v>6912</v>
      </c>
      <c r="CP182" s="1">
        <v>7003</v>
      </c>
      <c r="CQ182" s="1">
        <v>7016</v>
      </c>
      <c r="CR182" s="1">
        <v>7018</v>
      </c>
      <c r="CS182" s="1">
        <v>7021</v>
      </c>
      <c r="CT182" s="1">
        <v>7034</v>
      </c>
      <c r="CU182" s="1">
        <v>7056</v>
      </c>
      <c r="CV182" s="1">
        <v>7102</v>
      </c>
      <c r="CW182" s="1">
        <v>7128</v>
      </c>
      <c r="CX182" s="1">
        <v>7224</v>
      </c>
      <c r="CY182" s="1">
        <v>7320</v>
      </c>
      <c r="CZ182" s="1">
        <v>7422</v>
      </c>
      <c r="DA182" s="1">
        <v>7489</v>
      </c>
      <c r="DB182" s="1">
        <v>7725</v>
      </c>
      <c r="DC182" s="1">
        <v>7785</v>
      </c>
      <c r="DD182" s="1">
        <v>7785</v>
      </c>
      <c r="DE182" s="1">
        <v>7785</v>
      </c>
    </row>
    <row r="183" spans="1:124">
      <c r="A183" s="1" t="s">
        <v>536</v>
      </c>
      <c r="B183" s="1" t="s">
        <v>85</v>
      </c>
      <c r="C183" s="1">
        <v>139</v>
      </c>
      <c r="D183" s="1" t="s">
        <v>55</v>
      </c>
      <c r="E183" s="1" t="s">
        <v>303</v>
      </c>
      <c r="F183" s="1">
        <v>38</v>
      </c>
      <c r="G183" s="8">
        <v>3800</v>
      </c>
      <c r="H183" s="8"/>
      <c r="I183" s="5">
        <v>25</v>
      </c>
      <c r="J183" s="1" t="s">
        <v>16</v>
      </c>
      <c r="K183" s="13"/>
      <c r="L183" s="1" t="s">
        <v>542</v>
      </c>
      <c r="M183" s="1"/>
      <c r="N183" s="8">
        <v>1</v>
      </c>
      <c r="CI183" s="1">
        <v>14</v>
      </c>
      <c r="CJ183" s="1">
        <v>128</v>
      </c>
      <c r="CK183" s="1">
        <v>392</v>
      </c>
      <c r="CL183" s="1">
        <v>652</v>
      </c>
      <c r="CM183" s="1">
        <v>751</v>
      </c>
      <c r="CN183" s="1">
        <v>768</v>
      </c>
      <c r="CO183" s="1">
        <v>932</v>
      </c>
      <c r="CP183" s="1">
        <v>1013</v>
      </c>
      <c r="CQ183" s="1">
        <v>1090</v>
      </c>
      <c r="CR183" s="1">
        <v>1174</v>
      </c>
      <c r="CS183" s="1">
        <v>1240</v>
      </c>
      <c r="CT183" s="1">
        <v>1244</v>
      </c>
      <c r="CU183" s="1">
        <v>1247</v>
      </c>
      <c r="CV183" s="1">
        <v>1247</v>
      </c>
      <c r="CW183" s="1">
        <v>1248</v>
      </c>
      <c r="CX183" s="1">
        <v>1253</v>
      </c>
      <c r="CY183" s="1">
        <v>1255</v>
      </c>
      <c r="CZ183" s="1">
        <v>1255</v>
      </c>
      <c r="DA183" s="1">
        <v>1255</v>
      </c>
      <c r="DB183" s="1">
        <v>1255</v>
      </c>
      <c r="DC183" s="1">
        <v>1255</v>
      </c>
      <c r="DD183" s="1">
        <v>1255</v>
      </c>
      <c r="DE183" s="1">
        <v>1255</v>
      </c>
      <c r="DF183" s="1">
        <v>1255</v>
      </c>
      <c r="DG183" s="1">
        <v>1255</v>
      </c>
      <c r="DH183" s="1">
        <v>1255</v>
      </c>
      <c r="DI183" s="1">
        <v>1255</v>
      </c>
      <c r="DJ183" s="1">
        <v>1255</v>
      </c>
      <c r="DK183" s="1">
        <v>1255</v>
      </c>
      <c r="DL183" s="1">
        <v>1255</v>
      </c>
      <c r="DM183" s="1">
        <v>1255</v>
      </c>
      <c r="DN183" s="1">
        <v>1255</v>
      </c>
      <c r="DO183" s="1">
        <v>1255</v>
      </c>
    </row>
    <row r="184" spans="1:124">
      <c r="A184" s="1" t="s">
        <v>21</v>
      </c>
      <c r="B184" s="1" t="s">
        <v>85</v>
      </c>
      <c r="C184" s="1">
        <v>32</v>
      </c>
      <c r="D184" s="1" t="s">
        <v>55</v>
      </c>
      <c r="E184" s="1" t="s">
        <v>549</v>
      </c>
      <c r="F184" s="8">
        <v>45</v>
      </c>
      <c r="G184" s="8">
        <v>4500</v>
      </c>
      <c r="H184" s="1">
        <v>6</v>
      </c>
      <c r="I184" s="5">
        <v>400</v>
      </c>
      <c r="J184" s="1" t="s">
        <v>16</v>
      </c>
      <c r="L184" s="1" t="s">
        <v>112</v>
      </c>
      <c r="M184" s="1"/>
      <c r="N184" s="8">
        <v>1</v>
      </c>
      <c r="AQ184" s="1">
        <v>294007</v>
      </c>
      <c r="AR184" s="1">
        <v>296908</v>
      </c>
      <c r="AS184" s="1">
        <v>305051</v>
      </c>
      <c r="AT184" s="1">
        <v>310027</v>
      </c>
      <c r="AU184" s="1">
        <v>324515</v>
      </c>
      <c r="AV184" s="1">
        <v>331585</v>
      </c>
      <c r="AW184" s="1">
        <v>346380</v>
      </c>
      <c r="AX184" s="1">
        <v>351740</v>
      </c>
      <c r="AY184" s="1">
        <v>357902</v>
      </c>
      <c r="AZ184" s="1">
        <v>366229</v>
      </c>
      <c r="BA184" s="1">
        <v>375514</v>
      </c>
      <c r="BB184" s="1">
        <v>386158</v>
      </c>
      <c r="BC184" s="1">
        <v>397735</v>
      </c>
      <c r="BD184" s="1">
        <v>407699</v>
      </c>
      <c r="BE184" s="1">
        <v>416284</v>
      </c>
      <c r="BF184" s="1">
        <v>423485</v>
      </c>
      <c r="BG184" s="1">
        <v>429657</v>
      </c>
      <c r="BH184" s="1">
        <v>435103</v>
      </c>
      <c r="BI184" s="1">
        <v>440450</v>
      </c>
      <c r="BJ184" s="1">
        <v>445188</v>
      </c>
      <c r="BK184" s="1">
        <v>453689</v>
      </c>
      <c r="BL184" s="1">
        <v>460604</v>
      </c>
      <c r="BM184" s="1">
        <v>463907</v>
      </c>
      <c r="BN184" s="1">
        <v>471698</v>
      </c>
      <c r="BO184" s="1">
        <v>478086</v>
      </c>
      <c r="BP184" s="1">
        <v>491609</v>
      </c>
      <c r="BQ184" s="1">
        <v>498730</v>
      </c>
      <c r="BR184" s="1">
        <v>504102</v>
      </c>
      <c r="BS184" s="1">
        <v>510250</v>
      </c>
      <c r="BT184" s="1">
        <v>513472</v>
      </c>
      <c r="BU184" s="1">
        <v>513573</v>
      </c>
      <c r="BV184" s="1">
        <v>513666</v>
      </c>
      <c r="BW184" s="1">
        <v>514246</v>
      </c>
      <c r="BX184" s="1">
        <v>514818</v>
      </c>
      <c r="BY184" s="1">
        <v>515263</v>
      </c>
      <c r="BZ184" s="1">
        <v>515844</v>
      </c>
      <c r="CA184" s="1">
        <v>516599</v>
      </c>
      <c r="CB184" s="1">
        <v>517886</v>
      </c>
      <c r="CC184" s="1">
        <v>519167</v>
      </c>
      <c r="CD184" s="1">
        <v>520306</v>
      </c>
      <c r="CE184" s="1">
        <v>521492</v>
      </c>
      <c r="CF184" s="1">
        <v>522438</v>
      </c>
      <c r="CG184" s="1">
        <v>522696</v>
      </c>
      <c r="CH184" s="1">
        <v>522902</v>
      </c>
      <c r="CI184" s="1">
        <v>523038</v>
      </c>
      <c r="CJ184" s="1">
        <v>523179</v>
      </c>
      <c r="CK184" s="1">
        <v>523367</v>
      </c>
      <c r="CL184" s="1">
        <v>523560</v>
      </c>
      <c r="CM184" s="1">
        <v>524110</v>
      </c>
      <c r="CN184" s="1">
        <v>524892</v>
      </c>
      <c r="CO184" s="1">
        <v>525652</v>
      </c>
      <c r="CP184" s="1">
        <v>526572</v>
      </c>
      <c r="CQ184" s="1">
        <v>527502</v>
      </c>
      <c r="CR184" s="1">
        <v>527624</v>
      </c>
      <c r="CS184" s="1">
        <v>527733</v>
      </c>
      <c r="CT184" s="1">
        <v>527823</v>
      </c>
      <c r="CU184" s="1">
        <v>527886</v>
      </c>
      <c r="CV184" s="1">
        <v>527969</v>
      </c>
      <c r="CW184" s="1">
        <v>528062</v>
      </c>
      <c r="CX184" s="1">
        <v>528162</v>
      </c>
      <c r="CY184" s="1">
        <v>528267</v>
      </c>
      <c r="CZ184" s="1">
        <v>528823</v>
      </c>
      <c r="DA184" s="1">
        <v>529853</v>
      </c>
      <c r="DB184" s="1">
        <v>530542</v>
      </c>
      <c r="DC184" s="1">
        <v>530612</v>
      </c>
      <c r="DD184" s="1">
        <v>530641</v>
      </c>
      <c r="DE184" s="224">
        <v>530666</v>
      </c>
      <c r="DF184" s="224">
        <v>530692</v>
      </c>
      <c r="DG184" s="224">
        <v>530723</v>
      </c>
      <c r="DH184" s="224">
        <v>530750</v>
      </c>
      <c r="DI184" s="224">
        <v>530790</v>
      </c>
      <c r="DJ184" s="224">
        <v>530831</v>
      </c>
      <c r="DK184" s="224">
        <v>530875</v>
      </c>
      <c r="DL184" s="224">
        <v>530902</v>
      </c>
      <c r="DM184" s="224">
        <v>531785</v>
      </c>
      <c r="DN184" s="224">
        <v>531790</v>
      </c>
      <c r="DO184" s="224">
        <v>531795</v>
      </c>
      <c r="DP184" s="1">
        <v>531796</v>
      </c>
    </row>
    <row r="185" spans="1:124">
      <c r="A185" s="1" t="s">
        <v>147</v>
      </c>
      <c r="B185" s="1" t="s">
        <v>85</v>
      </c>
      <c r="D185" s="1" t="s">
        <v>63</v>
      </c>
      <c r="E185" s="1" t="s">
        <v>80</v>
      </c>
      <c r="F185" s="8">
        <v>24</v>
      </c>
      <c r="K185" s="6" t="s">
        <v>144</v>
      </c>
      <c r="L185" s="1" t="s">
        <v>285</v>
      </c>
      <c r="N185" s="1">
        <v>10</v>
      </c>
      <c r="O185" s="1">
        <v>5252</v>
      </c>
      <c r="P185" s="1">
        <v>5252</v>
      </c>
      <c r="Q185" s="1">
        <v>5252</v>
      </c>
      <c r="R185" s="1">
        <v>5252</v>
      </c>
      <c r="S185" s="1">
        <v>5252</v>
      </c>
      <c r="T185" s="1">
        <v>5252</v>
      </c>
      <c r="U185" s="1">
        <v>5551</v>
      </c>
      <c r="V185" s="1">
        <v>5800</v>
      </c>
      <c r="W185" s="1">
        <v>6074</v>
      </c>
      <c r="X185" s="1">
        <v>6333</v>
      </c>
      <c r="Y185" s="1">
        <v>6016</v>
      </c>
      <c r="Z185" s="1">
        <v>6969</v>
      </c>
      <c r="AA185" s="1">
        <v>7405</v>
      </c>
      <c r="AB185" s="1">
        <v>7811</v>
      </c>
      <c r="AC185" s="1">
        <v>8235</v>
      </c>
      <c r="AD185" s="1">
        <v>8667</v>
      </c>
      <c r="AE185" s="1">
        <v>9046</v>
      </c>
      <c r="AF185" s="1">
        <v>9334</v>
      </c>
      <c r="AG185" s="1">
        <v>9784</v>
      </c>
      <c r="AH185" s="1">
        <v>10075</v>
      </c>
      <c r="AI185" s="1">
        <v>10358</v>
      </c>
      <c r="AJ185" s="1">
        <v>10660</v>
      </c>
      <c r="AK185" s="1">
        <v>11068</v>
      </c>
      <c r="AL185" s="1">
        <v>11380</v>
      </c>
      <c r="AM185" s="1">
        <v>11650</v>
      </c>
      <c r="AN185" s="1">
        <v>11830</v>
      </c>
      <c r="AO185" s="1">
        <v>12233</v>
      </c>
      <c r="AP185" s="1">
        <v>12658</v>
      </c>
      <c r="AQ185" s="1">
        <v>13094</v>
      </c>
      <c r="AR185" s="1">
        <v>13529</v>
      </c>
      <c r="AS185" s="1">
        <v>13935</v>
      </c>
      <c r="AT185" s="1">
        <v>14325</v>
      </c>
      <c r="AU185" s="1">
        <v>14700</v>
      </c>
      <c r="AV185" s="1">
        <v>14816</v>
      </c>
      <c r="AW185" s="1">
        <v>15012</v>
      </c>
      <c r="AX185" s="1">
        <v>15203</v>
      </c>
      <c r="AY185" s="1">
        <v>15486</v>
      </c>
      <c r="AZ185" s="1">
        <v>15890</v>
      </c>
      <c r="BA185" s="1">
        <v>16317</v>
      </c>
      <c r="BB185" s="1">
        <v>16725</v>
      </c>
      <c r="BC185" s="1">
        <v>17175</v>
      </c>
      <c r="BD185" s="1">
        <v>17497</v>
      </c>
      <c r="BE185" s="1">
        <v>17765</v>
      </c>
      <c r="BF185" s="1">
        <v>17875</v>
      </c>
      <c r="BG185" s="1">
        <v>18058</v>
      </c>
      <c r="BH185" s="1">
        <v>18187</v>
      </c>
      <c r="BI185" s="1">
        <v>18440</v>
      </c>
      <c r="BJ185" s="1">
        <v>18865</v>
      </c>
      <c r="BK185" s="1">
        <v>19174</v>
      </c>
      <c r="BL185" s="1">
        <v>19368</v>
      </c>
      <c r="BM185" s="1">
        <v>19684</v>
      </c>
      <c r="BN185" s="1">
        <v>20125</v>
      </c>
      <c r="BO185" s="1">
        <v>20546</v>
      </c>
      <c r="BP185" s="1">
        <v>20966</v>
      </c>
      <c r="BQ185" s="1">
        <v>21415</v>
      </c>
      <c r="BR185" s="1">
        <v>21818</v>
      </c>
      <c r="BS185" s="1">
        <v>22233</v>
      </c>
      <c r="BT185" s="1">
        <v>22669</v>
      </c>
      <c r="BU185" s="1">
        <v>23109</v>
      </c>
      <c r="BV185" s="1">
        <v>23521</v>
      </c>
      <c r="BW185" s="1">
        <v>23974</v>
      </c>
      <c r="BX185" s="1">
        <v>24229</v>
      </c>
      <c r="BY185" s="1">
        <v>24334</v>
      </c>
      <c r="BZ185" s="1">
        <v>24415</v>
      </c>
      <c r="CA185" s="1">
        <v>24509</v>
      </c>
      <c r="CB185" s="1">
        <v>24794</v>
      </c>
      <c r="CC185" s="1">
        <v>25067</v>
      </c>
      <c r="CD185" s="1">
        <v>25312</v>
      </c>
      <c r="CE185" s="1">
        <v>25567</v>
      </c>
      <c r="CF185" s="1">
        <v>25849</v>
      </c>
      <c r="CG185" s="1">
        <v>26125</v>
      </c>
      <c r="CH185" s="1">
        <v>26375</v>
      </c>
      <c r="CI185" s="1">
        <v>26672</v>
      </c>
      <c r="CJ185" s="1">
        <v>26958</v>
      </c>
      <c r="CK185" s="1">
        <v>27245</v>
      </c>
      <c r="CL185" s="1">
        <v>27521</v>
      </c>
      <c r="CM185" s="1">
        <v>27769</v>
      </c>
      <c r="CN185" s="1">
        <v>28059</v>
      </c>
      <c r="CO185" s="1">
        <v>28333</v>
      </c>
      <c r="CP185" s="1">
        <v>28578</v>
      </c>
      <c r="CQ185" s="1">
        <v>28852</v>
      </c>
      <c r="CR185" s="1">
        <v>29117</v>
      </c>
      <c r="CS185" s="1">
        <v>29384</v>
      </c>
      <c r="CT185" s="1">
        <v>29771</v>
      </c>
      <c r="CU185" s="1">
        <v>29781</v>
      </c>
      <c r="CV185" s="1">
        <v>29781</v>
      </c>
      <c r="CW185" s="1">
        <v>29781</v>
      </c>
      <c r="CX185" s="1">
        <v>29781</v>
      </c>
      <c r="CY185" s="1">
        <v>29781</v>
      </c>
      <c r="CZ185" s="1">
        <v>29781</v>
      </c>
      <c r="DA185" s="1">
        <v>29781</v>
      </c>
      <c r="DB185" s="1">
        <v>29781</v>
      </c>
      <c r="DC185" s="1">
        <v>29781</v>
      </c>
      <c r="DD185" s="1">
        <v>29781</v>
      </c>
      <c r="DE185" s="1">
        <v>29781</v>
      </c>
      <c r="DF185" s="1">
        <v>29781</v>
      </c>
      <c r="DG185" s="1">
        <v>29781</v>
      </c>
      <c r="DH185" s="1">
        <v>29781</v>
      </c>
      <c r="DI185" s="1">
        <v>29781</v>
      </c>
      <c r="DJ185" s="1">
        <v>29781</v>
      </c>
      <c r="DK185" s="1">
        <v>29781</v>
      </c>
      <c r="DL185" s="1">
        <v>29781</v>
      </c>
      <c r="DM185" s="1">
        <v>29781</v>
      </c>
      <c r="DN185" s="1">
        <v>29781</v>
      </c>
      <c r="DO185" s="1">
        <v>29781</v>
      </c>
      <c r="DP185" s="1">
        <v>29781</v>
      </c>
      <c r="DQ185" s="1">
        <v>29781</v>
      </c>
      <c r="DR185" s="1">
        <v>29781</v>
      </c>
      <c r="DS185" s="1">
        <v>29781</v>
      </c>
      <c r="DT185" s="1">
        <v>29781</v>
      </c>
    </row>
    <row r="186" spans="1:124">
      <c r="A186" s="1" t="s">
        <v>170</v>
      </c>
      <c r="B186" s="1" t="s">
        <v>85</v>
      </c>
      <c r="D186" s="1" t="s">
        <v>63</v>
      </c>
      <c r="F186" s="1"/>
      <c r="H186" s="8"/>
      <c r="I186" s="5"/>
      <c r="K186" s="13" t="s">
        <v>155</v>
      </c>
      <c r="L186" s="1" t="s">
        <v>291</v>
      </c>
      <c r="M186" s="8" t="s">
        <v>156</v>
      </c>
      <c r="N186" s="8">
        <v>30</v>
      </c>
      <c r="O186" s="1">
        <v>90000</v>
      </c>
      <c r="P186" s="1">
        <v>91607</v>
      </c>
      <c r="Q186" s="1">
        <v>93514</v>
      </c>
      <c r="R186" s="1">
        <v>95959</v>
      </c>
      <c r="S186" s="1">
        <v>95959</v>
      </c>
      <c r="T186" s="1">
        <v>96404</v>
      </c>
      <c r="U186" s="1">
        <v>96404</v>
      </c>
      <c r="V186" s="1">
        <v>96404</v>
      </c>
      <c r="W186" s="1">
        <v>96404</v>
      </c>
      <c r="X186" s="1">
        <v>96448</v>
      </c>
      <c r="Y186" s="1">
        <v>97848</v>
      </c>
      <c r="Z186" s="1">
        <v>99253</v>
      </c>
      <c r="AA186" s="12">
        <v>641</v>
      </c>
      <c r="AB186" s="1">
        <v>1836</v>
      </c>
      <c r="AC186" s="1">
        <v>3341</v>
      </c>
      <c r="AD186" s="1">
        <v>5333</v>
      </c>
      <c r="AE186" s="1">
        <v>7062</v>
      </c>
      <c r="AF186" s="1">
        <v>8532</v>
      </c>
      <c r="AG186" s="1">
        <v>11396</v>
      </c>
      <c r="AH186" s="1">
        <v>13456</v>
      </c>
      <c r="AI186" s="1">
        <v>14999</v>
      </c>
      <c r="AJ186" s="1">
        <v>15968</v>
      </c>
      <c r="AK186" s="1">
        <v>16789</v>
      </c>
      <c r="AL186" s="1">
        <v>16876</v>
      </c>
      <c r="AM186" s="1">
        <v>16876</v>
      </c>
      <c r="AN186" s="1">
        <v>16876</v>
      </c>
      <c r="AO186" s="1">
        <v>16876</v>
      </c>
      <c r="AP186" s="1">
        <v>16876</v>
      </c>
      <c r="AQ186" s="1">
        <v>17143</v>
      </c>
      <c r="AR186" s="1">
        <v>17143</v>
      </c>
      <c r="AS186" s="1">
        <v>17143</v>
      </c>
      <c r="AT186" s="1">
        <v>17608</v>
      </c>
      <c r="AU186" s="1">
        <v>17608</v>
      </c>
      <c r="AV186" s="1">
        <v>17700</v>
      </c>
      <c r="AW186" s="1">
        <v>17700</v>
      </c>
      <c r="AX186" s="1">
        <v>17700</v>
      </c>
      <c r="AY186" s="1">
        <v>17700</v>
      </c>
      <c r="AZ186" s="1">
        <v>17700</v>
      </c>
      <c r="BA186" s="1">
        <v>17700</v>
      </c>
      <c r="BB186" s="1">
        <v>17700</v>
      </c>
      <c r="BC186" s="1">
        <v>17700</v>
      </c>
      <c r="BD186" s="1">
        <v>18059</v>
      </c>
      <c r="BE186" s="1">
        <v>18059</v>
      </c>
      <c r="BF186" s="1">
        <v>18059</v>
      </c>
      <c r="BG186" s="1">
        <v>18059</v>
      </c>
      <c r="BH186" s="1">
        <v>18146</v>
      </c>
      <c r="BI186" s="1">
        <v>18146</v>
      </c>
      <c r="BJ186" s="1">
        <v>18146</v>
      </c>
      <c r="BK186" s="1">
        <v>18146</v>
      </c>
      <c r="BL186" s="1">
        <v>18163</v>
      </c>
      <c r="BM186" s="1">
        <v>18163</v>
      </c>
      <c r="BN186" s="1">
        <v>18203</v>
      </c>
      <c r="BO186" s="1">
        <v>18203</v>
      </c>
      <c r="BP186" s="1">
        <v>18400</v>
      </c>
      <c r="BQ186" s="1">
        <v>18400</v>
      </c>
      <c r="BR186" s="1">
        <v>18400</v>
      </c>
      <c r="BS186" s="1">
        <v>18583</v>
      </c>
      <c r="BT186" s="1">
        <v>18583</v>
      </c>
      <c r="BU186" s="1">
        <v>18583</v>
      </c>
      <c r="BV186" s="1">
        <v>18583</v>
      </c>
      <c r="BW186" s="1">
        <v>18583</v>
      </c>
      <c r="BX186" s="1">
        <v>18620</v>
      </c>
      <c r="BY186" s="1">
        <v>18620</v>
      </c>
      <c r="BZ186" s="1">
        <v>18620</v>
      </c>
      <c r="CA186" s="1">
        <v>18620</v>
      </c>
      <c r="CB186" s="1">
        <v>18620</v>
      </c>
      <c r="CC186" s="1">
        <v>18620</v>
      </c>
      <c r="CD186" s="1">
        <v>18620</v>
      </c>
      <c r="CE186" s="1">
        <v>18620</v>
      </c>
      <c r="CF186" s="1">
        <v>18620</v>
      </c>
      <c r="CG186" s="1">
        <v>18620</v>
      </c>
      <c r="CH186" s="1">
        <v>18620</v>
      </c>
      <c r="CI186" s="1">
        <v>18620</v>
      </c>
      <c r="CJ186" s="1">
        <v>18620</v>
      </c>
      <c r="CK186" s="1">
        <v>18620</v>
      </c>
      <c r="CL186" s="1">
        <v>18620</v>
      </c>
      <c r="CM186" s="1">
        <v>18620</v>
      </c>
      <c r="CN186" s="1">
        <v>18620</v>
      </c>
      <c r="CO186" s="1">
        <v>18620</v>
      </c>
      <c r="CP186" s="1">
        <v>18620</v>
      </c>
      <c r="CQ186" s="1">
        <v>18620</v>
      </c>
      <c r="CR186" s="1">
        <v>18620</v>
      </c>
      <c r="CS186" s="1">
        <v>18620</v>
      </c>
      <c r="CT186" s="1">
        <v>18620</v>
      </c>
      <c r="CU186" s="1">
        <v>18620</v>
      </c>
      <c r="CV186" s="1">
        <v>18620</v>
      </c>
      <c r="CW186" s="1">
        <v>18620</v>
      </c>
      <c r="CX186" s="1">
        <v>18620</v>
      </c>
      <c r="CY186" s="1">
        <v>18620</v>
      </c>
      <c r="CZ186" s="1">
        <v>18620</v>
      </c>
      <c r="DA186" s="1">
        <v>18620</v>
      </c>
      <c r="DB186" s="1">
        <v>18620</v>
      </c>
      <c r="DC186" s="1">
        <v>18620</v>
      </c>
      <c r="DD186" s="1">
        <v>18620</v>
      </c>
      <c r="DE186" s="1">
        <v>18620</v>
      </c>
      <c r="DF186" s="1">
        <v>18620</v>
      </c>
      <c r="DG186" s="1">
        <v>18620</v>
      </c>
      <c r="DH186" s="1">
        <v>18620</v>
      </c>
      <c r="DI186" s="1">
        <v>18620</v>
      </c>
      <c r="DJ186" s="1">
        <v>18620</v>
      </c>
      <c r="DK186" s="1">
        <v>18620</v>
      </c>
      <c r="DL186" s="1">
        <v>18620</v>
      </c>
      <c r="DM186" s="1">
        <v>18620</v>
      </c>
      <c r="DN186" s="1">
        <v>18620</v>
      </c>
      <c r="DO186" s="1">
        <v>18620</v>
      </c>
      <c r="DP186" s="1">
        <v>18620</v>
      </c>
      <c r="DQ186" s="1">
        <v>18620</v>
      </c>
      <c r="DR186" s="1">
        <v>18620</v>
      </c>
      <c r="DS186" s="1">
        <v>18620</v>
      </c>
      <c r="DT186" s="1">
        <v>18620</v>
      </c>
    </row>
    <row r="187" spans="1:124">
      <c r="A187" s="1" t="s">
        <v>171</v>
      </c>
      <c r="B187" s="1" t="s">
        <v>85</v>
      </c>
      <c r="D187" s="1" t="s">
        <v>63</v>
      </c>
      <c r="F187" s="1"/>
      <c r="H187" s="8"/>
      <c r="I187" s="5"/>
      <c r="K187" s="13" t="s">
        <v>157</v>
      </c>
      <c r="L187" s="1" t="s">
        <v>292</v>
      </c>
      <c r="M187" s="8" t="s">
        <v>158</v>
      </c>
      <c r="N187" s="8">
        <v>30</v>
      </c>
      <c r="O187" s="1">
        <v>98069</v>
      </c>
      <c r="P187" s="1">
        <v>98068</v>
      </c>
      <c r="Q187" s="1">
        <v>98068</v>
      </c>
      <c r="R187" s="1">
        <v>98068</v>
      </c>
      <c r="S187" s="1">
        <v>98068</v>
      </c>
      <c r="T187" s="1">
        <v>3189</v>
      </c>
      <c r="U187" s="1">
        <v>5416</v>
      </c>
      <c r="V187" s="1">
        <v>7616</v>
      </c>
      <c r="W187" s="1">
        <v>9759</v>
      </c>
      <c r="X187" s="1">
        <v>11374</v>
      </c>
      <c r="Y187" s="1">
        <v>11374</v>
      </c>
      <c r="Z187" s="1">
        <v>11374</v>
      </c>
      <c r="AA187" s="1">
        <v>11374</v>
      </c>
      <c r="AB187" s="1">
        <v>11374</v>
      </c>
      <c r="AC187" s="1">
        <v>11374</v>
      </c>
      <c r="AD187" s="1">
        <v>11374</v>
      </c>
      <c r="AE187" s="1">
        <v>11374</v>
      </c>
      <c r="AF187" s="1">
        <v>11374</v>
      </c>
      <c r="AG187" s="1">
        <v>11377</v>
      </c>
      <c r="AH187" s="1">
        <v>11374</v>
      </c>
      <c r="AI187" s="1">
        <v>11374</v>
      </c>
      <c r="AJ187" s="1">
        <v>11374</v>
      </c>
      <c r="AK187" s="1">
        <v>11374</v>
      </c>
      <c r="AL187" s="1">
        <v>11525</v>
      </c>
      <c r="AM187" s="1">
        <v>11525</v>
      </c>
      <c r="AN187" s="1">
        <v>11525</v>
      </c>
      <c r="AO187" s="1">
        <v>11525</v>
      </c>
      <c r="AP187" s="1">
        <v>11541</v>
      </c>
      <c r="AQ187" s="1">
        <v>11812</v>
      </c>
      <c r="AR187" s="1">
        <v>11812</v>
      </c>
      <c r="AS187" s="1">
        <v>11812</v>
      </c>
      <c r="AT187" s="1">
        <v>12181</v>
      </c>
      <c r="AU187" s="1">
        <v>12181</v>
      </c>
      <c r="AV187" s="1">
        <v>12267</v>
      </c>
      <c r="AW187" s="1">
        <v>12267</v>
      </c>
      <c r="AX187" s="1">
        <v>12267</v>
      </c>
      <c r="AY187" s="1">
        <v>12267</v>
      </c>
      <c r="AZ187" s="1">
        <v>12267</v>
      </c>
      <c r="BA187" s="1">
        <v>12267</v>
      </c>
      <c r="BB187" s="1">
        <v>12267</v>
      </c>
      <c r="BC187" s="1">
        <v>12267</v>
      </c>
      <c r="BD187" s="1">
        <v>12624</v>
      </c>
      <c r="BE187" s="1">
        <v>12624</v>
      </c>
      <c r="BF187" s="1">
        <v>12624</v>
      </c>
      <c r="BG187" s="1">
        <v>12624</v>
      </c>
      <c r="BH187" s="1">
        <v>12712</v>
      </c>
      <c r="BI187" s="1">
        <v>12712</v>
      </c>
      <c r="BJ187" s="1">
        <v>12712</v>
      </c>
      <c r="BK187" s="1">
        <v>12712</v>
      </c>
      <c r="BL187" s="1">
        <v>12754</v>
      </c>
      <c r="BM187" s="1">
        <v>12754</v>
      </c>
      <c r="BN187" s="1">
        <v>12864</v>
      </c>
      <c r="BO187" s="1">
        <v>12864</v>
      </c>
      <c r="BP187" s="1">
        <v>13139</v>
      </c>
      <c r="BQ187" s="1">
        <v>13139</v>
      </c>
      <c r="BR187" s="1">
        <v>13139</v>
      </c>
      <c r="BS187" s="1">
        <v>13344</v>
      </c>
      <c r="BT187" s="1">
        <v>13344</v>
      </c>
      <c r="BU187" s="1">
        <v>13344</v>
      </c>
      <c r="BV187" s="1">
        <v>13344</v>
      </c>
      <c r="BW187" s="1">
        <v>13344</v>
      </c>
      <c r="BX187" s="1">
        <v>13464</v>
      </c>
      <c r="BY187" s="1">
        <v>13464</v>
      </c>
      <c r="BZ187" s="1">
        <v>13464</v>
      </c>
      <c r="CA187" s="1">
        <v>13464</v>
      </c>
      <c r="CB187" s="1">
        <v>13464</v>
      </c>
      <c r="CC187" s="1">
        <v>13464</v>
      </c>
      <c r="CD187" s="1">
        <v>13464</v>
      </c>
      <c r="CE187" s="1">
        <v>13464</v>
      </c>
      <c r="CF187" s="1">
        <v>13464</v>
      </c>
      <c r="CG187" s="1">
        <v>13464</v>
      </c>
      <c r="CH187" s="1">
        <v>13464</v>
      </c>
      <c r="CI187" s="1">
        <v>13464</v>
      </c>
      <c r="CJ187" s="1">
        <v>13464</v>
      </c>
      <c r="CK187" s="1">
        <v>13464</v>
      </c>
      <c r="CL187" s="1">
        <v>13464</v>
      </c>
      <c r="CM187" s="1">
        <v>13464</v>
      </c>
      <c r="CN187" s="1">
        <v>13464</v>
      </c>
      <c r="CO187" s="1">
        <v>13464</v>
      </c>
      <c r="CP187" s="1">
        <v>13464</v>
      </c>
      <c r="CQ187" s="1">
        <v>13464</v>
      </c>
      <c r="CR187" s="1">
        <v>13464</v>
      </c>
      <c r="CS187" s="1">
        <v>13464</v>
      </c>
      <c r="CT187" s="1">
        <v>13464</v>
      </c>
      <c r="CU187" s="1">
        <v>13464</v>
      </c>
      <c r="CV187" s="1">
        <v>13464</v>
      </c>
      <c r="CW187" s="1">
        <v>13464</v>
      </c>
      <c r="CX187" s="1">
        <v>13464</v>
      </c>
      <c r="CY187" s="1">
        <v>13464</v>
      </c>
      <c r="CZ187" s="1">
        <v>13464</v>
      </c>
      <c r="DA187" s="1">
        <v>13464</v>
      </c>
      <c r="DB187" s="1">
        <v>13464</v>
      </c>
      <c r="DC187" s="1">
        <v>13464</v>
      </c>
      <c r="DD187" s="1">
        <v>13464</v>
      </c>
      <c r="DE187" s="1">
        <v>13464</v>
      </c>
      <c r="DF187" s="1">
        <v>13464</v>
      </c>
      <c r="DG187" s="1">
        <v>13464</v>
      </c>
      <c r="DH187" s="1">
        <v>13464</v>
      </c>
      <c r="DI187" s="1">
        <v>13464</v>
      </c>
      <c r="DJ187" s="1">
        <v>13464</v>
      </c>
      <c r="DK187" s="1">
        <v>13464</v>
      </c>
      <c r="DL187" s="1">
        <v>13464</v>
      </c>
      <c r="DM187" s="1">
        <v>13464</v>
      </c>
      <c r="DN187" s="1">
        <v>13464</v>
      </c>
      <c r="DO187" s="1">
        <v>13464</v>
      </c>
      <c r="DP187" s="1">
        <v>13464</v>
      </c>
      <c r="DQ187" s="1">
        <v>13464</v>
      </c>
      <c r="DR187" s="1">
        <v>13464</v>
      </c>
      <c r="DS187" s="1">
        <v>13464</v>
      </c>
      <c r="DT187" s="1">
        <v>13464</v>
      </c>
    </row>
    <row r="188" spans="1:124">
      <c r="A188" s="1" t="s">
        <v>380</v>
      </c>
      <c r="B188" s="1" t="s">
        <v>85</v>
      </c>
      <c r="C188" s="1">
        <v>123</v>
      </c>
      <c r="D188" s="1" t="s">
        <v>383</v>
      </c>
      <c r="E188" s="1" t="s">
        <v>636</v>
      </c>
      <c r="I188" s="5">
        <v>32</v>
      </c>
      <c r="J188" s="1" t="s">
        <v>16</v>
      </c>
      <c r="K188" s="1" t="s">
        <v>464</v>
      </c>
      <c r="L188" s="1" t="s">
        <v>385</v>
      </c>
      <c r="N188" s="1">
        <v>1</v>
      </c>
      <c r="BX188" s="1">
        <v>9253.7000000000007</v>
      </c>
      <c r="BY188" s="1">
        <v>9446</v>
      </c>
      <c r="BZ188" s="1">
        <v>9936</v>
      </c>
      <c r="CA188" s="1">
        <v>10530</v>
      </c>
      <c r="CB188" s="1">
        <v>11493</v>
      </c>
      <c r="CC188" s="1">
        <v>12576</v>
      </c>
      <c r="CD188" s="1">
        <v>13725</v>
      </c>
      <c r="CE188" s="1">
        <v>14687</v>
      </c>
      <c r="CF188" s="1">
        <v>15444</v>
      </c>
      <c r="CG188" s="1">
        <v>15913</v>
      </c>
      <c r="CH188" s="1">
        <v>16409</v>
      </c>
      <c r="CI188" s="1">
        <v>16847</v>
      </c>
      <c r="CJ188" s="1">
        <v>17210</v>
      </c>
      <c r="CK188" s="1">
        <v>17670</v>
      </c>
      <c r="CL188" s="1">
        <v>18297</v>
      </c>
      <c r="CM188" s="1">
        <v>18914</v>
      </c>
      <c r="CN188" s="1">
        <v>19722</v>
      </c>
      <c r="CO188" s="1">
        <v>20663</v>
      </c>
      <c r="CP188" s="1">
        <v>21678</v>
      </c>
      <c r="CQ188" s="1">
        <v>22262</v>
      </c>
      <c r="CR188" s="1">
        <v>22776</v>
      </c>
      <c r="CS188" s="1">
        <v>23237</v>
      </c>
      <c r="CT188" s="1">
        <v>23706</v>
      </c>
      <c r="CU188" s="1">
        <v>24059</v>
      </c>
      <c r="CV188" s="1">
        <v>24380</v>
      </c>
      <c r="CW188" s="1">
        <v>24802</v>
      </c>
      <c r="CX188" s="1">
        <v>25300</v>
      </c>
      <c r="CY188" s="1">
        <v>25844</v>
      </c>
      <c r="CZ188" s="1">
        <v>26592</v>
      </c>
      <c r="DA188" s="1">
        <v>27285</v>
      </c>
      <c r="DB188" s="1">
        <v>27837</v>
      </c>
      <c r="DC188" s="1">
        <v>28486</v>
      </c>
      <c r="DD188" s="1">
        <v>28486</v>
      </c>
      <c r="DE188" s="1">
        <v>28486</v>
      </c>
      <c r="DF188" s="1">
        <v>28486</v>
      </c>
      <c r="DG188" s="1">
        <v>28486</v>
      </c>
      <c r="DH188" s="1">
        <v>28486</v>
      </c>
      <c r="DI188" s="1">
        <v>28486</v>
      </c>
      <c r="DJ188" s="1">
        <v>28486</v>
      </c>
      <c r="DK188" s="1">
        <v>28486</v>
      </c>
      <c r="DL188" s="1">
        <v>28486</v>
      </c>
      <c r="DM188" s="1">
        <v>28486</v>
      </c>
      <c r="DN188" s="1">
        <v>28486</v>
      </c>
      <c r="DO188" s="1">
        <v>28486</v>
      </c>
      <c r="DP188" s="1">
        <v>28486</v>
      </c>
      <c r="DQ188" s="1">
        <v>28486</v>
      </c>
      <c r="DR188" s="1">
        <v>28486</v>
      </c>
      <c r="DS188" s="1">
        <v>28486</v>
      </c>
      <c r="DT188" s="1">
        <v>28486</v>
      </c>
    </row>
    <row r="189" spans="1:124">
      <c r="A189" s="1" t="s">
        <v>359</v>
      </c>
      <c r="B189" s="1" t="s">
        <v>85</v>
      </c>
      <c r="D189" s="1" t="s">
        <v>413</v>
      </c>
      <c r="E189" s="1" t="s">
        <v>642</v>
      </c>
      <c r="F189" s="1">
        <v>15</v>
      </c>
      <c r="G189" s="8">
        <v>1500</v>
      </c>
      <c r="H189" s="8"/>
      <c r="I189" s="5"/>
      <c r="K189" s="13"/>
      <c r="L189" s="1" t="s">
        <v>672</v>
      </c>
      <c r="M189" s="1"/>
      <c r="N189" s="8">
        <v>1</v>
      </c>
      <c r="DC189" s="1">
        <v>1507</v>
      </c>
      <c r="DD189" s="1">
        <v>1510</v>
      </c>
      <c r="DE189" s="1">
        <v>1513</v>
      </c>
      <c r="DF189" s="1">
        <v>1513</v>
      </c>
      <c r="DG189" s="1">
        <v>1513</v>
      </c>
      <c r="DH189" s="1">
        <v>1513</v>
      </c>
      <c r="DI189" s="1">
        <v>1513</v>
      </c>
      <c r="DJ189" s="1">
        <v>1513</v>
      </c>
      <c r="DK189" s="1">
        <v>1513</v>
      </c>
      <c r="DL189" s="1">
        <v>1513</v>
      </c>
      <c r="DM189" s="1">
        <v>1513</v>
      </c>
      <c r="DN189" s="1">
        <v>1513</v>
      </c>
      <c r="DO189" s="1">
        <v>1513</v>
      </c>
      <c r="DP189" s="1">
        <v>1513</v>
      </c>
      <c r="DQ189" s="1">
        <v>1513</v>
      </c>
      <c r="DR189" s="1">
        <v>1513</v>
      </c>
      <c r="DS189" s="1">
        <v>1513</v>
      </c>
      <c r="DT189" s="1">
        <v>1513</v>
      </c>
    </row>
    <row r="190" spans="1:124">
      <c r="A190" s="1" t="s">
        <v>643</v>
      </c>
      <c r="B190" s="1" t="s">
        <v>85</v>
      </c>
      <c r="D190" s="1" t="s">
        <v>601</v>
      </c>
      <c r="E190" s="1" t="s">
        <v>642</v>
      </c>
      <c r="F190" s="1">
        <v>22</v>
      </c>
      <c r="G190" s="8">
        <v>2200</v>
      </c>
      <c r="H190" s="8"/>
      <c r="I190" s="5"/>
      <c r="K190" s="13"/>
      <c r="L190" s="38"/>
      <c r="M190" s="1"/>
      <c r="N190" s="8">
        <v>1</v>
      </c>
      <c r="DB190" s="1">
        <v>40806</v>
      </c>
      <c r="DC190" s="1">
        <v>40821</v>
      </c>
      <c r="DD190" s="1">
        <v>40896</v>
      </c>
      <c r="DE190" s="1">
        <v>40905</v>
      </c>
      <c r="DF190" s="1">
        <v>41112</v>
      </c>
      <c r="DG190" s="1">
        <v>41185</v>
      </c>
      <c r="DH190" s="1">
        <v>41185</v>
      </c>
      <c r="DI190" s="1">
        <v>41185</v>
      </c>
      <c r="DJ190" s="1">
        <v>41185</v>
      </c>
      <c r="DK190" s="1">
        <v>41185</v>
      </c>
      <c r="DL190" s="1">
        <v>41185</v>
      </c>
      <c r="DM190" s="1">
        <v>41185</v>
      </c>
      <c r="DN190" s="1">
        <v>41185</v>
      </c>
      <c r="DO190" s="1">
        <v>41185</v>
      </c>
      <c r="DP190" s="1">
        <v>41185</v>
      </c>
      <c r="DQ190" s="1">
        <v>41185</v>
      </c>
      <c r="DR190" s="1">
        <v>41185</v>
      </c>
      <c r="DS190" s="1">
        <v>41185</v>
      </c>
      <c r="DT190" s="1">
        <v>41185</v>
      </c>
    </row>
    <row r="191" spans="1:124">
      <c r="A191" s="1">
        <v>153</v>
      </c>
      <c r="B191" s="1" t="s">
        <v>85</v>
      </c>
      <c r="C191" s="1">
        <v>153</v>
      </c>
      <c r="D191" s="1" t="s">
        <v>654</v>
      </c>
      <c r="E191" s="1" t="s">
        <v>655</v>
      </c>
      <c r="F191" s="1"/>
      <c r="H191" s="8"/>
      <c r="I191" s="5">
        <v>25</v>
      </c>
      <c r="J191" s="1" t="s">
        <v>16</v>
      </c>
      <c r="K191" s="13"/>
      <c r="L191" s="38"/>
      <c r="M191" s="1"/>
      <c r="N191" s="8">
        <v>1</v>
      </c>
      <c r="DM191" s="1">
        <v>0</v>
      </c>
      <c r="DN191" s="1">
        <v>0</v>
      </c>
      <c r="DO191" s="1">
        <v>0</v>
      </c>
      <c r="DP191" s="1">
        <v>0</v>
      </c>
      <c r="DQ191" s="1">
        <v>0</v>
      </c>
      <c r="DR191" s="1">
        <v>0</v>
      </c>
      <c r="DS191" s="1">
        <v>0</v>
      </c>
      <c r="DT191" s="1">
        <v>0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W191"/>
  <sheetViews>
    <sheetView tabSelected="1" workbookViewId="0">
      <pane xSplit="13" ySplit="1" topLeftCell="R122" activePane="bottomRight" state="frozen"/>
      <selection pane="topRight" activeCell="N1" sqref="N1"/>
      <selection pane="bottomLeft" activeCell="A2" sqref="A2"/>
      <selection pane="bottomRight" activeCell="AR136" sqref="U136:AR136"/>
    </sheetView>
  </sheetViews>
  <sheetFormatPr defaultColWidth="9.140625" defaultRowHeight="12"/>
  <cols>
    <col min="1" max="1" width="3.85546875" style="1" bestFit="1" customWidth="1"/>
    <col min="2" max="2" width="4.5703125" style="1" customWidth="1"/>
    <col min="3" max="3" width="4.28515625" style="1" customWidth="1"/>
    <col min="4" max="4" width="10.85546875" style="1" bestFit="1" customWidth="1"/>
    <col min="5" max="5" width="13.42578125" style="1" bestFit="1" customWidth="1"/>
    <col min="6" max="6" width="9.140625" style="8"/>
    <col min="7" max="7" width="10.140625" style="8" bestFit="1" customWidth="1"/>
    <col min="8" max="8" width="5.42578125" style="1" bestFit="1" customWidth="1"/>
    <col min="9" max="9" width="9.140625" style="1"/>
    <col min="10" max="10" width="6.5703125" style="1" bestFit="1" customWidth="1"/>
    <col min="11" max="11" width="27.85546875" style="6" bestFit="1" customWidth="1"/>
    <col min="12" max="12" width="13.42578125" style="1" bestFit="1" customWidth="1"/>
    <col min="13" max="13" width="8.140625" style="8" bestFit="1" customWidth="1"/>
    <col min="14" max="14" width="2.85546875" style="1" customWidth="1"/>
    <col min="15" max="16384" width="9.140625" style="1"/>
  </cols>
  <sheetData>
    <row r="1" spans="1:127">
      <c r="A1" s="3" t="s">
        <v>2</v>
      </c>
      <c r="B1" s="3" t="s">
        <v>1</v>
      </c>
      <c r="C1" s="3" t="s">
        <v>0</v>
      </c>
      <c r="D1" s="3" t="s">
        <v>3</v>
      </c>
      <c r="E1" s="3" t="s">
        <v>4</v>
      </c>
      <c r="F1" s="9" t="s">
        <v>5</v>
      </c>
      <c r="G1" s="9" t="s">
        <v>6</v>
      </c>
      <c r="H1" s="3" t="s">
        <v>7</v>
      </c>
      <c r="I1" s="3" t="s">
        <v>8</v>
      </c>
      <c r="J1" s="3" t="s">
        <v>9</v>
      </c>
      <c r="K1" s="3" t="s">
        <v>12</v>
      </c>
      <c r="L1" s="3" t="s">
        <v>10</v>
      </c>
      <c r="M1" s="9" t="s">
        <v>19</v>
      </c>
      <c r="N1" s="3" t="s">
        <v>11</v>
      </c>
      <c r="O1" s="4">
        <v>39295</v>
      </c>
      <c r="P1" s="4">
        <v>39326</v>
      </c>
      <c r="Q1" s="4">
        <v>39356</v>
      </c>
      <c r="R1" s="4">
        <v>39387</v>
      </c>
      <c r="S1" s="4">
        <v>39417</v>
      </c>
      <c r="T1" s="4">
        <v>39448</v>
      </c>
      <c r="U1" s="4">
        <v>39479</v>
      </c>
      <c r="V1" s="4">
        <v>39508</v>
      </c>
      <c r="W1" s="4">
        <v>39539</v>
      </c>
      <c r="X1" s="4">
        <v>39569</v>
      </c>
      <c r="Y1" s="4">
        <v>39600</v>
      </c>
      <c r="Z1" s="4">
        <v>39630</v>
      </c>
      <c r="AA1" s="4">
        <v>39661</v>
      </c>
      <c r="AB1" s="4">
        <v>39692</v>
      </c>
      <c r="AC1" s="4">
        <v>39722</v>
      </c>
      <c r="AD1" s="4">
        <v>39753</v>
      </c>
      <c r="AE1" s="4">
        <v>39783</v>
      </c>
      <c r="AF1" s="4">
        <v>39814</v>
      </c>
      <c r="AG1" s="4">
        <v>39845</v>
      </c>
      <c r="AH1" s="4">
        <v>39873</v>
      </c>
      <c r="AI1" s="4">
        <v>39904</v>
      </c>
      <c r="AJ1" s="4">
        <v>39934</v>
      </c>
      <c r="AK1" s="4">
        <v>39965</v>
      </c>
      <c r="AL1" s="4">
        <v>39995</v>
      </c>
      <c r="AM1" s="4">
        <v>40026</v>
      </c>
      <c r="AN1" s="4">
        <v>40057</v>
      </c>
      <c r="AO1" s="4">
        <v>40087</v>
      </c>
      <c r="AP1" s="4">
        <v>40118</v>
      </c>
      <c r="AQ1" s="4">
        <v>40148</v>
      </c>
      <c r="AR1" s="4">
        <v>40179</v>
      </c>
      <c r="AS1" s="4">
        <v>40210</v>
      </c>
      <c r="AT1" s="4">
        <v>40238</v>
      </c>
      <c r="AU1" s="4">
        <v>40269</v>
      </c>
      <c r="AV1" s="4">
        <v>40299</v>
      </c>
      <c r="AW1" s="4">
        <v>40330</v>
      </c>
      <c r="AX1" s="4">
        <v>40360</v>
      </c>
      <c r="AY1" s="4">
        <v>40391</v>
      </c>
      <c r="AZ1" s="4">
        <v>40422</v>
      </c>
      <c r="BA1" s="4">
        <v>40452</v>
      </c>
      <c r="BB1" s="4">
        <v>40483</v>
      </c>
      <c r="BC1" s="4">
        <v>40513</v>
      </c>
      <c r="BD1" s="4">
        <v>40544</v>
      </c>
      <c r="BE1" s="4">
        <v>40575</v>
      </c>
      <c r="BF1" s="4">
        <v>40603</v>
      </c>
      <c r="BG1" s="4">
        <v>40634</v>
      </c>
      <c r="BH1" s="4">
        <v>40664</v>
      </c>
      <c r="BI1" s="4">
        <v>40695</v>
      </c>
      <c r="BJ1" s="4">
        <v>40725</v>
      </c>
      <c r="BK1" s="4">
        <v>40756</v>
      </c>
      <c r="BL1" s="4">
        <v>40787</v>
      </c>
      <c r="BM1" s="4">
        <v>40817</v>
      </c>
      <c r="BN1" s="4">
        <v>40848</v>
      </c>
      <c r="BO1" s="4">
        <v>40878</v>
      </c>
      <c r="BP1" s="4">
        <v>40909</v>
      </c>
      <c r="BQ1" s="4">
        <v>40940</v>
      </c>
      <c r="BR1" s="4">
        <v>40969</v>
      </c>
      <c r="BS1" s="4">
        <v>41000</v>
      </c>
      <c r="BT1" s="4">
        <v>41030</v>
      </c>
      <c r="BU1" s="4">
        <v>41061</v>
      </c>
      <c r="BV1" s="4">
        <v>41091</v>
      </c>
      <c r="BW1" s="4">
        <v>41122</v>
      </c>
      <c r="BX1" s="4">
        <v>41153</v>
      </c>
      <c r="BY1" s="4">
        <v>41183</v>
      </c>
      <c r="BZ1" s="4">
        <v>41214</v>
      </c>
      <c r="CA1" s="4">
        <v>41244</v>
      </c>
      <c r="CB1" s="4">
        <v>41275</v>
      </c>
      <c r="CC1" s="4">
        <v>41306</v>
      </c>
      <c r="CD1" s="4">
        <v>41334</v>
      </c>
      <c r="CE1" s="4">
        <v>41365</v>
      </c>
      <c r="CF1" s="4">
        <v>41395</v>
      </c>
      <c r="CG1" s="4">
        <v>41426</v>
      </c>
      <c r="CH1" s="4">
        <v>41456</v>
      </c>
      <c r="CI1" s="4">
        <v>41487</v>
      </c>
      <c r="CJ1" s="4">
        <v>41518</v>
      </c>
      <c r="CK1" s="4">
        <v>41548</v>
      </c>
      <c r="CL1" s="4">
        <v>41579</v>
      </c>
      <c r="CM1" s="4">
        <v>41609</v>
      </c>
      <c r="CN1" s="4">
        <v>41640</v>
      </c>
      <c r="CO1" s="4">
        <v>41671</v>
      </c>
      <c r="CP1" s="4">
        <v>41699</v>
      </c>
      <c r="CQ1" s="4">
        <v>41730</v>
      </c>
      <c r="CR1" s="4">
        <v>41760</v>
      </c>
      <c r="CS1" s="4">
        <v>41791</v>
      </c>
      <c r="CT1" s="4">
        <v>41821</v>
      </c>
      <c r="CU1" s="4">
        <v>41852</v>
      </c>
      <c r="CV1" s="4">
        <v>41883</v>
      </c>
      <c r="CW1" s="4">
        <v>41913</v>
      </c>
      <c r="CX1" s="4">
        <v>41944</v>
      </c>
      <c r="CY1" s="4">
        <v>41974</v>
      </c>
      <c r="CZ1" s="4">
        <v>42005</v>
      </c>
      <c r="DA1" s="4">
        <v>42036</v>
      </c>
      <c r="DB1" s="4">
        <v>42064</v>
      </c>
      <c r="DC1" s="4">
        <v>42095</v>
      </c>
      <c r="DD1" s="4">
        <v>42125</v>
      </c>
      <c r="DE1" s="4">
        <v>42156</v>
      </c>
      <c r="DF1" s="4">
        <v>42186</v>
      </c>
      <c r="DG1" s="4">
        <v>42217</v>
      </c>
      <c r="DH1" s="4">
        <v>42248</v>
      </c>
      <c r="DI1" s="4">
        <v>42278</v>
      </c>
      <c r="DJ1" s="4">
        <v>42309</v>
      </c>
      <c r="DK1" s="4">
        <v>42339</v>
      </c>
      <c r="DL1" s="4">
        <v>42370</v>
      </c>
      <c r="DM1" s="4">
        <v>42401</v>
      </c>
      <c r="DN1" s="4">
        <v>42430</v>
      </c>
      <c r="DO1" s="4">
        <v>42461</v>
      </c>
      <c r="DP1" s="4">
        <v>42491</v>
      </c>
      <c r="DQ1" s="4">
        <v>42522</v>
      </c>
      <c r="DR1" s="4">
        <v>42552</v>
      </c>
      <c r="DS1" s="4">
        <v>42583</v>
      </c>
      <c r="DT1" s="4">
        <v>42614</v>
      </c>
      <c r="DU1" s="4">
        <v>42644</v>
      </c>
      <c r="DV1" s="4">
        <v>42675</v>
      </c>
      <c r="DW1" s="4">
        <v>42705</v>
      </c>
    </row>
    <row r="2" spans="1:127">
      <c r="A2" s="1" t="str">
        <f>'Elektřina Stav'!A2</f>
        <v>A01</v>
      </c>
      <c r="B2" s="1" t="str">
        <f>'Elektřina Stav'!B2</f>
        <v>A</v>
      </c>
      <c r="C2" s="1">
        <f>'Elektřina Stav'!C2</f>
        <v>108</v>
      </c>
      <c r="D2" s="1" t="str">
        <f>'Elektřina Stav'!D2</f>
        <v>PT1</v>
      </c>
      <c r="E2" s="1" t="str">
        <f>'Elektřina Stav'!E2</f>
        <v>TPS</v>
      </c>
      <c r="F2" s="8">
        <f>'Elektřina Stav'!F2</f>
        <v>50</v>
      </c>
      <c r="G2" s="8">
        <f>'Elektřina Stav'!G2</f>
        <v>5000</v>
      </c>
      <c r="H2" s="1">
        <f>'Elektřina Stav'!H2</f>
        <v>64</v>
      </c>
      <c r="I2" s="5">
        <f>'Elektřina Stav'!I2</f>
        <v>125</v>
      </c>
      <c r="J2" s="1" t="str">
        <f>'Elektřina Stav'!J2</f>
        <v>C02 TPS</v>
      </c>
      <c r="K2" s="6">
        <f>'Elektřina Stav'!K2</f>
        <v>0</v>
      </c>
      <c r="L2" s="1" t="str">
        <f>'Elektřina Stav'!L2</f>
        <v>N4939186</v>
      </c>
      <c r="M2" s="8">
        <f>'Elektřina Stav'!M2</f>
        <v>1</v>
      </c>
      <c r="N2" s="1">
        <f>'Elektřina Stav'!N2</f>
        <v>4</v>
      </c>
      <c r="BK2" s="1">
        <f>('Elektřina Stav'!BL2-'Elektřina Stav'!BK2)*'Elektřina Stav'!$N2</f>
        <v>600</v>
      </c>
      <c r="BL2" s="1">
        <f>('Elektřina Stav'!BM2-'Elektřina Stav'!BL2)*'Elektřina Stav'!$N2</f>
        <v>896</v>
      </c>
      <c r="BM2" s="1">
        <f>('Elektřina Stav'!BN2-'Elektřina Stav'!BM2)*'Elektřina Stav'!$N2</f>
        <v>1168</v>
      </c>
      <c r="BN2" s="1">
        <f>('Elektřina Stav'!BO2-'Elektřina Stav'!BN2)*'Elektřina Stav'!$N2</f>
        <v>1836</v>
      </c>
      <c r="BO2" s="1">
        <f>('Elektřina Stav'!BP2-'Elektřina Stav'!BO2)*'Elektřina Stav'!$N2</f>
        <v>1260</v>
      </c>
      <c r="BP2" s="1">
        <f>('Elektřina Stav'!BQ2-'Elektřina Stav'!BP2)*'Elektřina Stav'!$N2</f>
        <v>2100</v>
      </c>
      <c r="BQ2" s="1">
        <f>('Elektřina Stav'!BR2-'Elektřina Stav'!BQ2)*'Elektřina Stav'!$N2</f>
        <v>1548</v>
      </c>
      <c r="BR2" s="1">
        <f>('Elektřina Stav'!BS2-'Elektřina Stav'!BR2)*'Elektřina Stav'!$N2</f>
        <v>1448</v>
      </c>
      <c r="BS2" s="1">
        <f>('Elektřina Stav'!BT2-'Elektřina Stav'!BS2)*'Elektřina Stav'!$N2</f>
        <v>1804</v>
      </c>
      <c r="BT2" s="1">
        <f>('Elektřina Stav'!BU2-'Elektřina Stav'!BT2)*'Elektřina Stav'!$N2</f>
        <v>1732</v>
      </c>
      <c r="BU2" s="1">
        <f>('Elektřina Stav'!BV2-'Elektřina Stav'!BU2)*'Elektřina Stav'!$N2</f>
        <v>1496</v>
      </c>
      <c r="BV2" s="1">
        <f>('Elektřina Stav'!BW2-'Elektřina Stav'!BV2)*'Elektřina Stav'!$N2</f>
        <v>1500</v>
      </c>
      <c r="BW2" s="1">
        <f>('Elektřina Stav'!BX2-'Elektřina Stav'!BW2)*'Elektřina Stav'!$N2</f>
        <v>836</v>
      </c>
      <c r="BX2" s="1">
        <f>('Elektřina Stav'!BY2-'Elektřina Stav'!BX2)*'Elektřina Stav'!$N2</f>
        <v>1836</v>
      </c>
      <c r="BY2" s="1">
        <f>('Elektřina Stav'!BZ2-'Elektřina Stav'!BY2)*'Elektřina Stav'!$N2</f>
        <v>2352</v>
      </c>
      <c r="BZ2" s="1">
        <f>('Elektřina Stav'!CA2-'Elektřina Stav'!BZ2)*'Elektřina Stav'!$N2</f>
        <v>2264</v>
      </c>
      <c r="CA2" s="1">
        <f>('Elektřina Stav'!CB2-'Elektřina Stav'!CA2)*'Elektřina Stav'!$N2</f>
        <v>1552</v>
      </c>
      <c r="CB2" s="1">
        <f>('Elektřina Stav'!CC2-'Elektřina Stav'!CB2)*'Elektřina Stav'!$N2</f>
        <v>2884</v>
      </c>
      <c r="CC2" s="1">
        <f>('Elektřina Stav'!CD2-'Elektřina Stav'!CC2)*'Elektřina Stav'!$N2</f>
        <v>2800</v>
      </c>
      <c r="CD2" s="1">
        <f>('Elektřina Stav'!CE2-'Elektřina Stav'!CD2)*'Elektřina Stav'!$N2</f>
        <v>1744</v>
      </c>
      <c r="CE2" s="1">
        <f>('Elektřina Stav'!CF2-'Elektřina Stav'!CE2)*'Elektřina Stav'!$N2</f>
        <v>2512</v>
      </c>
      <c r="CF2" s="1">
        <f>('Elektřina Stav'!CG2-'Elektřina Stav'!CF2)*'Elektřina Stav'!$N2</f>
        <v>1608</v>
      </c>
      <c r="CG2" s="1">
        <f>('Elektřina Stav'!CH2-'Elektřina Stav'!CG2)*'Elektřina Stav'!$N2</f>
        <v>948</v>
      </c>
      <c r="CH2" s="1">
        <f>('Elektřina Stav'!CI2-'Elektřina Stav'!CH2)*'Elektřina Stav'!$N2</f>
        <v>1276</v>
      </c>
      <c r="CI2" s="1">
        <f>('Elektřina Stav'!CJ2-'Elektřina Stav'!CI2)*'Elektřina Stav'!$N2</f>
        <v>2524</v>
      </c>
      <c r="CJ2" s="1">
        <f>('Elektřina Stav'!CK2-'Elektřina Stav'!CJ2)*'Elektřina Stav'!$N2</f>
        <v>2684</v>
      </c>
      <c r="CK2" s="1">
        <f>('Elektřina Stav'!CL2-'Elektřina Stav'!CK2)*'Elektřina Stav'!$N2</f>
        <v>3120</v>
      </c>
      <c r="CL2" s="1">
        <f>('Elektřina Stav'!CM2-'Elektřina Stav'!CL2)*'Elektřina Stav'!$N2</f>
        <v>2824</v>
      </c>
      <c r="CM2" s="1">
        <f>('Elektřina Stav'!CN2-'Elektřina Stav'!CM2)*'Elektřina Stav'!$N2</f>
        <v>2968</v>
      </c>
      <c r="CN2" s="1">
        <f>('Elektřina Stav'!CO2-'Elektřina Stav'!CN2)*'Elektřina Stav'!$N2</f>
        <v>3096</v>
      </c>
      <c r="CO2" s="1">
        <f>('Elektřina Stav'!CP2-'Elektřina Stav'!CO2)*'Elektřina Stav'!$N2</f>
        <v>2096</v>
      </c>
      <c r="CP2" s="1">
        <f>('Elektřina Stav'!CQ2-'Elektřina Stav'!CP2)*'Elektřina Stav'!$N2</f>
        <v>2132</v>
      </c>
      <c r="CQ2" s="1">
        <f>('Elektřina Stav'!CR2-'Elektřina Stav'!CQ2)*'Elektřina Stav'!$N2</f>
        <v>1164</v>
      </c>
      <c r="CR2" s="1">
        <f>('Elektřina Stav'!CS2-'Elektřina Stav'!CR2)*'Elektřina Stav'!$N2</f>
        <v>1104</v>
      </c>
      <c r="CS2" s="1">
        <f>('Elektřina Stav'!CT2-'Elektřina Stav'!CS2)*'Elektřina Stav'!$N2</f>
        <v>1336</v>
      </c>
      <c r="CT2" s="1">
        <f>('Elektřina Stav'!CU2-'Elektřina Stav'!CT2)*'Elektřina Stav'!$N2</f>
        <v>1100</v>
      </c>
      <c r="CU2" s="1">
        <f>('Elektřina Stav'!CV2-'Elektřina Stav'!CU2)*'Elektřina Stav'!$N2</f>
        <v>804</v>
      </c>
      <c r="CV2" s="1">
        <f>('Elektřina Stav'!CW2-'Elektřina Stav'!CV2)*'Elektřina Stav'!$N2</f>
        <v>1356</v>
      </c>
      <c r="CW2" s="1">
        <f>('Elektřina Stav'!CX2-'Elektřina Stav'!CW2)*'Elektřina Stav'!$N2</f>
        <v>1352</v>
      </c>
      <c r="CX2" s="1">
        <f>('Elektřina Stav'!CY2-'Elektřina Stav'!CX2)*'Elektřina Stav'!$N2</f>
        <v>1144</v>
      </c>
      <c r="CY2" s="1">
        <f>('Elektřina Stav'!CZ2-'Elektřina Stav'!CY2)*'Elektřina Stav'!$N2</f>
        <v>1104</v>
      </c>
      <c r="CZ2" s="1">
        <f>('Elektřina Stav'!DA2-'Elektřina Stav'!CZ2)*'Elektřina Stav'!$N2</f>
        <v>1656</v>
      </c>
      <c r="DA2" s="1">
        <f>('Elektřina Stav'!DB2-'Elektřina Stav'!DA2)*'Elektřina Stav'!$N2</f>
        <v>1780</v>
      </c>
      <c r="DB2" s="1">
        <f>('Elektřina Stav'!DC2-'Elektřina Stav'!DB2)*'Elektřina Stav'!$N2</f>
        <v>648</v>
      </c>
      <c r="DC2" s="1">
        <f>('Elektřina Stav'!DD2-'Elektřina Stav'!DC2)*'Elektřina Stav'!$N2</f>
        <v>592</v>
      </c>
      <c r="DD2" s="1">
        <f>('Elektřina Stav'!DE2-'Elektřina Stav'!DD2)*'Elektřina Stav'!$N2</f>
        <v>1496</v>
      </c>
      <c r="DE2" s="1">
        <f>('Elektřina Stav'!DF2-'Elektřina Stav'!DE2)*'Elektřina Stav'!$N2</f>
        <v>624</v>
      </c>
      <c r="DF2" s="1">
        <f>('Elektřina Stav'!DG2-'Elektřina Stav'!DF2)*'Elektřina Stav'!$N2</f>
        <v>340</v>
      </c>
      <c r="DG2" s="1">
        <f>('Elektřina Stav'!DH2-'Elektřina Stav'!DG2)*'Elektřina Stav'!$N2</f>
        <v>368</v>
      </c>
      <c r="DH2" s="1">
        <f>('Elektřina Stav'!DI2-'Elektřina Stav'!DH2)*'Elektřina Stav'!$N2</f>
        <v>496</v>
      </c>
      <c r="DI2" s="1">
        <f>('Elektřina Stav'!DJ2-'Elektřina Stav'!DI2)*'Elektřina Stav'!$N2</f>
        <v>420</v>
      </c>
      <c r="DJ2" s="1">
        <f>('Elektřina Stav'!DK2-'Elektřina Stav'!DJ2)*'Elektřina Stav'!$N2</f>
        <v>60</v>
      </c>
      <c r="DK2" s="1">
        <f>('Elektřina Stav'!DL2-'Elektřina Stav'!DK2)*'Elektřina Stav'!$N2</f>
        <v>144</v>
      </c>
      <c r="DL2" s="1">
        <f>('Elektřina Stav'!DM2-'Elektřina Stav'!DL2)*'Elektřina Stav'!$N2</f>
        <v>44</v>
      </c>
      <c r="DM2" s="1">
        <f>('Elektřina Stav'!DN2-'Elektřina Stav'!DM2)*'Elektřina Stav'!$N2</f>
        <v>16</v>
      </c>
      <c r="DN2" s="1">
        <f>('Elektřina Stav'!DO2-'Elektřina Stav'!DN2)*'Elektřina Stav'!$N2</f>
        <v>4</v>
      </c>
      <c r="DO2" s="1">
        <f>('Elektřina Stav'!DP2-'Elektřina Stav'!DO2)*'Elektřina Stav'!$N2</f>
        <v>12</v>
      </c>
      <c r="DP2" s="1">
        <f>('Elektřina Stav'!DQ2-'Elektřina Stav'!DP2)*'Elektřina Stav'!$N2</f>
        <v>0</v>
      </c>
      <c r="DQ2" s="1">
        <f>('Elektřina Stav'!DR2-'Elektřina Stav'!DQ2)*'Elektřina Stav'!$N2</f>
        <v>12</v>
      </c>
      <c r="DR2" s="1">
        <f>('Elektřina Stav'!DS2-'Elektřina Stav'!DR2)*'Elektřina Stav'!$N2</f>
        <v>4</v>
      </c>
      <c r="DS2" s="1">
        <f>('Elektřina Stav'!DT2-'Elektřina Stav'!DS2)*'Elektřina Stav'!$N2</f>
        <v>0</v>
      </c>
      <c r="DT2" s="1">
        <f>('Elektřina Stav'!DU2-'Elektřina Stav'!DT2)*'Elektřina Stav'!$N2</f>
        <v>0</v>
      </c>
      <c r="DU2" s="1">
        <f>('Elektřina Stav'!DV2-'Elektřina Stav'!DU2)*'Elektřina Stav'!$N2</f>
        <v>52</v>
      </c>
      <c r="DV2" s="1">
        <f>('Elektřina Stav'!DW2-'Elektřina Stav'!DV2)*'Elektřina Stav'!$N2</f>
        <v>196</v>
      </c>
      <c r="DW2" s="1">
        <f>('Elektřina Stav'!DX2-'Elektřina Stav'!DW2)*'Elektřina Stav'!$N2</f>
        <v>124</v>
      </c>
    </row>
    <row r="3" spans="1:127">
      <c r="A3" s="1" t="str">
        <f>'Elektřina Stav'!A3</f>
        <v>A29</v>
      </c>
      <c r="B3" s="1" t="str">
        <f>'Elektřina Stav'!B3</f>
        <v>A</v>
      </c>
      <c r="C3" s="1">
        <f>'Elektřina Stav'!C3</f>
        <v>0</v>
      </c>
      <c r="D3" s="1" t="str">
        <f>'Elektřina Stav'!D3</f>
        <v>PT1</v>
      </c>
      <c r="E3" s="1" t="str">
        <f>'Elektřina Stav'!E3</f>
        <v>I.P.P.E. s.r.o.</v>
      </c>
      <c r="F3" s="8" t="str">
        <f>'Elektřina Stav'!F3</f>
        <v>2a+2b</v>
      </c>
      <c r="G3" s="8">
        <f>'Elektřina Stav'!G3</f>
        <v>0</v>
      </c>
      <c r="H3" s="1">
        <f>'Elektřina Stav'!H3</f>
        <v>45</v>
      </c>
      <c r="I3" s="5">
        <f>'Elektřina Stav'!I3</f>
        <v>0</v>
      </c>
      <c r="J3" s="1">
        <f>'Elektřina Stav'!J3</f>
        <v>0</v>
      </c>
      <c r="K3" s="6" t="str">
        <f>'Elektřina Stav'!K3</f>
        <v>Ubytovny</v>
      </c>
      <c r="L3" s="1" t="str">
        <f>'Elektřina Stav'!L3</f>
        <v>N4939173</v>
      </c>
      <c r="M3" s="8">
        <f>'Elektřina Stav'!M3</f>
        <v>29</v>
      </c>
      <c r="N3" s="1">
        <f>'Elektřina Stav'!N3</f>
        <v>6</v>
      </c>
      <c r="BV3" s="1">
        <f>('Elektřina Stav'!BW3-'Elektřina Stav'!BV3)*'Elektřina Stav'!$N3</f>
        <v>0</v>
      </c>
      <c r="BW3" s="1">
        <f>('Elektřina Stav'!BX3-'Elektřina Stav'!BW3)*'Elektřina Stav'!$N3</f>
        <v>0</v>
      </c>
      <c r="BX3" s="1">
        <f>('Elektřina Stav'!BY3-'Elektřina Stav'!BX3)*'Elektřina Stav'!$N3</f>
        <v>0</v>
      </c>
      <c r="BY3" s="1">
        <f>('Elektřina Stav'!BZ3-'Elektřina Stav'!BY3)*'Elektřina Stav'!$N3</f>
        <v>0</v>
      </c>
      <c r="BZ3" s="1">
        <f>('Elektřina Stav'!CA3-'Elektřina Stav'!BZ3)*'Elektřina Stav'!$N3</f>
        <v>24</v>
      </c>
      <c r="CA3" s="1">
        <f>('Elektřina Stav'!CB3-'Elektřina Stav'!CA3)*'Elektřina Stav'!$N3</f>
        <v>144</v>
      </c>
      <c r="CB3" s="1">
        <f>('Elektřina Stav'!CC3-'Elektřina Stav'!CB3)*'Elektřina Stav'!$N3</f>
        <v>180</v>
      </c>
      <c r="CC3" s="1">
        <f>('Elektřina Stav'!CD3-'Elektřina Stav'!CC3)*'Elektřina Stav'!$N3</f>
        <v>132</v>
      </c>
      <c r="CD3" s="1">
        <f>('Elektřina Stav'!CE3-'Elektřina Stav'!CD3)*'Elektřina Stav'!$N3</f>
        <v>108</v>
      </c>
      <c r="CE3" s="1">
        <f>('Elektřina Stav'!CF3-'Elektřina Stav'!CE3)*'Elektřina Stav'!$N3</f>
        <v>60</v>
      </c>
      <c r="CF3" s="1">
        <f>('Elektřina Stav'!CG3-'Elektřina Stav'!CF3)*'Elektřina Stav'!$N3</f>
        <v>12</v>
      </c>
      <c r="CG3" s="1">
        <f>('Elektřina Stav'!CH3-'Elektřina Stav'!CG3)*'Elektřina Stav'!$N3</f>
        <v>6</v>
      </c>
      <c r="CH3" s="1">
        <f>('Elektřina Stav'!CI3-'Elektřina Stav'!CH3)*'Elektřina Stav'!$N3</f>
        <v>6</v>
      </c>
      <c r="CI3" s="1">
        <f>('Elektřina Stav'!CJ3-'Elektřina Stav'!CI3)*'Elektřina Stav'!$N3</f>
        <v>0</v>
      </c>
      <c r="CJ3" s="1">
        <f>('Elektřina Stav'!CK3-'Elektřina Stav'!CJ3)*'Elektřina Stav'!$N3</f>
        <v>0</v>
      </c>
      <c r="CK3" s="1">
        <f>('Elektřina Stav'!CL3-'Elektřina Stav'!CK3)*'Elektřina Stav'!$N3</f>
        <v>0</v>
      </c>
      <c r="CL3" s="1">
        <f>('Elektřina Stav'!CM3-'Elektřina Stav'!CL3)*'Elektřina Stav'!$N3</f>
        <v>54</v>
      </c>
      <c r="CM3" s="1">
        <f>('Elektřina Stav'!CN3-'Elektřina Stav'!CM3)*'Elektřina Stav'!$N3</f>
        <v>138</v>
      </c>
      <c r="CN3" s="1">
        <f>('Elektřina Stav'!CO3-'Elektřina Stav'!CN3)*'Elektřina Stav'!$N3</f>
        <v>174</v>
      </c>
      <c r="CO3" s="1">
        <f>('Elektřina Stav'!CP3-'Elektřina Stav'!CO3)*'Elektřina Stav'!$N3</f>
        <v>90</v>
      </c>
      <c r="CP3" s="1">
        <f>('Elektřina Stav'!CQ3-'Elektřina Stav'!CP3)*'Elektřina Stav'!$N3</f>
        <v>54</v>
      </c>
      <c r="CQ3" s="1">
        <f>('Elektřina Stav'!CR3-'Elektřina Stav'!CQ3)*'Elektřina Stav'!$N3</f>
        <v>6</v>
      </c>
      <c r="CR3" s="1">
        <f>('Elektřina Stav'!CS3-'Elektřina Stav'!CR3)*'Elektřina Stav'!$N3</f>
        <v>0</v>
      </c>
      <c r="CS3" s="1">
        <f>('Elektřina Stav'!CT3-'Elektřina Stav'!CS3)*'Elektřina Stav'!$N3</f>
        <v>-60</v>
      </c>
      <c r="CT3" s="1">
        <f>('Elektřina Stav'!CU3-'Elektřina Stav'!CT3)*'Elektřina Stav'!$N3</f>
        <v>60</v>
      </c>
      <c r="CU3" s="1">
        <f>('Elektřina Stav'!CV3-'Elektřina Stav'!CU3)*'Elektřina Stav'!$N3</f>
        <v>0</v>
      </c>
      <c r="CV3" s="1">
        <f>('Elektřina Stav'!CW3-'Elektřina Stav'!CV3)*'Elektřina Stav'!$N3</f>
        <v>0</v>
      </c>
      <c r="CW3" s="1">
        <f>('Elektřina Stav'!CX3-'Elektřina Stav'!CW3)*'Elektřina Stav'!$N3</f>
        <v>0</v>
      </c>
      <c r="CX3" s="1">
        <f>('Elektřina Stav'!CY3-'Elektřina Stav'!CX3)*'Elektřina Stav'!$N3</f>
        <v>0</v>
      </c>
      <c r="CY3" s="1">
        <f>('Elektřina Stav'!CZ3-'Elektřina Stav'!CY3)*'Elektřina Stav'!$N3</f>
        <v>0</v>
      </c>
      <c r="CZ3" s="1">
        <f>('Elektřina Stav'!DA3-'Elektřina Stav'!CZ3)*'Elektřina Stav'!$N3</f>
        <v>0</v>
      </c>
      <c r="DA3" s="1">
        <f>('Elektřina Stav'!DB3-'Elektřina Stav'!DA3)*'Elektřina Stav'!$N3</f>
        <v>0</v>
      </c>
      <c r="DB3" s="1">
        <f>('Elektřina Stav'!DC3-'Elektřina Stav'!DB3)*'Elektřina Stav'!$N3</f>
        <v>0</v>
      </c>
      <c r="DC3" s="1">
        <f>('Elektřina Stav'!DD3-'Elektřina Stav'!DC3)*'Elektřina Stav'!$N3</f>
        <v>0</v>
      </c>
      <c r="DD3" s="1">
        <f>('Elektřina Stav'!DE3-'Elektřina Stav'!DD3)*'Elektřina Stav'!$N3</f>
        <v>42</v>
      </c>
      <c r="DE3" s="1">
        <f>('Elektřina Stav'!DF3-'Elektřina Stav'!DE3)*'Elektřina Stav'!$N3</f>
        <v>0</v>
      </c>
      <c r="DF3" s="1">
        <f>('Elektřina Stav'!DG3-'Elektřina Stav'!DF3)*'Elektřina Stav'!$N3</f>
        <v>0</v>
      </c>
      <c r="DG3" s="1">
        <f>('Elektřina Stav'!DH3-'Elektřina Stav'!DG3)*'Elektřina Stav'!$N3</f>
        <v>0</v>
      </c>
      <c r="DH3" s="1">
        <f>('Elektřina Stav'!DI3-'Elektřina Stav'!DH3)*'Elektřina Stav'!$N3</f>
        <v>0</v>
      </c>
      <c r="DI3" s="1">
        <f>('Elektřina Stav'!DJ3-'Elektřina Stav'!DI3)*'Elektřina Stav'!$N3</f>
        <v>0</v>
      </c>
      <c r="DJ3" s="1">
        <f>('Elektřina Stav'!DK3-'Elektřina Stav'!DJ3)*'Elektřina Stav'!$N3</f>
        <v>0</v>
      </c>
      <c r="DK3" s="1">
        <f>('Elektřina Stav'!DL3-'Elektřina Stav'!DK3)*'Elektřina Stav'!$N3</f>
        <v>0</v>
      </c>
      <c r="DL3" s="1">
        <f>('Elektřina Stav'!DM3-'Elektřina Stav'!DL3)*'Elektřina Stav'!$N3</f>
        <v>0</v>
      </c>
      <c r="DM3" s="1">
        <f>('Elektřina Stav'!DN3-'Elektřina Stav'!DM3)*'Elektřina Stav'!$N3</f>
        <v>0</v>
      </c>
      <c r="DN3" s="1">
        <f>('Elektřina Stav'!DO3-'Elektřina Stav'!DN3)*'Elektřina Stav'!$N3</f>
        <v>0</v>
      </c>
      <c r="DO3" s="1">
        <f>('Elektřina Stav'!DP3-'Elektřina Stav'!DO3)*'Elektřina Stav'!$N3</f>
        <v>0</v>
      </c>
      <c r="DP3" s="1">
        <f>('Elektřina Stav'!DQ3-'Elektřina Stav'!DP3)*'Elektřina Stav'!$N3</f>
        <v>0</v>
      </c>
      <c r="DQ3" s="1">
        <f>('Elektřina Stav'!DR3-'Elektřina Stav'!DQ3)*'Elektřina Stav'!$N3</f>
        <v>0</v>
      </c>
      <c r="DR3" s="1">
        <f>('Elektřina Stav'!DS3-'Elektřina Stav'!DR3)*'Elektřina Stav'!$N3</f>
        <v>0</v>
      </c>
      <c r="DS3" s="1">
        <f>('Elektřina Stav'!DT3-'Elektřina Stav'!DS3)*'Elektřina Stav'!$N3</f>
        <v>0</v>
      </c>
      <c r="DT3" s="1">
        <f>('Elektřina Stav'!DU3-'Elektřina Stav'!DT3)*'Elektřina Stav'!$N3</f>
        <v>0</v>
      </c>
      <c r="DU3" s="1">
        <f>('Elektřina Stav'!DV3-'Elektřina Stav'!DU3)*'Elektřina Stav'!$N3</f>
        <v>0</v>
      </c>
      <c r="DV3" s="1">
        <f>('Elektřina Stav'!DW3-'Elektřina Stav'!DV3)*'Elektřina Stav'!$N3</f>
        <v>0</v>
      </c>
      <c r="DW3" s="1">
        <f>('Elektřina Stav'!DX3-'Elektřina Stav'!DW3)*'Elektřina Stav'!$N3</f>
        <v>0</v>
      </c>
    </row>
    <row r="4" spans="1:127">
      <c r="A4" s="1" t="str">
        <f>'Elektřina Stav'!A4</f>
        <v>A35</v>
      </c>
      <c r="B4" s="1" t="str">
        <f>'Elektřina Stav'!B4</f>
        <v>A</v>
      </c>
      <c r="C4" s="1">
        <f>'Elektřina Stav'!C4</f>
        <v>0</v>
      </c>
      <c r="D4" s="1" t="str">
        <f>'Elektřina Stav'!D4</f>
        <v>PT1</v>
      </c>
      <c r="E4" s="1" t="str">
        <f>'Elektřina Stav'!E4</f>
        <v>I.P.P.E. s.r.o.</v>
      </c>
      <c r="F4" s="8">
        <f>'Elektřina Stav'!F4</f>
        <v>10</v>
      </c>
      <c r="G4" s="8">
        <f>'Elektřina Stav'!G4</f>
        <v>0</v>
      </c>
      <c r="H4" s="1">
        <f>'Elektřina Stav'!H4</f>
        <v>57</v>
      </c>
      <c r="I4" s="5">
        <f>'Elektřina Stav'!I4</f>
        <v>0</v>
      </c>
      <c r="J4" s="1">
        <f>'Elektřina Stav'!J4</f>
        <v>0</v>
      </c>
      <c r="K4" s="6" t="str">
        <f>'Elektřina Stav'!K4</f>
        <v>od 18.2.09</v>
      </c>
      <c r="L4" s="1" t="str">
        <f>'Elektřina Stav'!L4</f>
        <v>N5444837</v>
      </c>
      <c r="M4" s="8">
        <f>'Elektřina Stav'!M4</f>
        <v>35</v>
      </c>
      <c r="N4" s="1">
        <f>'Elektřina Stav'!N4</f>
        <v>4</v>
      </c>
      <c r="AD4" s="1">
        <f>('Elektřina Stav'!AE4-'Elektřina Stav'!AD4)*'Elektřina Stav'!$N4</f>
        <v>0</v>
      </c>
      <c r="AE4" s="1">
        <f>('Elektřina Stav'!AF4-'Elektřina Stav'!AE4)*'Elektřina Stav'!$N4</f>
        <v>0</v>
      </c>
      <c r="AF4" s="1">
        <f>('Elektřina Stav'!AG4-'Elektřina Stav'!AF4)*'Elektřina Stav'!$N4</f>
        <v>381597.6</v>
      </c>
      <c r="AG4" s="1">
        <f>('Elektřina Stav'!AH4-'Elektřina Stav'!AG4)*'Elektřina Stav'!$N4</f>
        <v>594.40000000002328</v>
      </c>
      <c r="AH4" s="1">
        <f>('Elektřina Stav'!AI4-'Elektřina Stav'!AH4)*'Elektřina Stav'!$N4</f>
        <v>3196</v>
      </c>
      <c r="AI4" s="1">
        <f>('Elektřina Stav'!AJ4-'Elektřina Stav'!AI4)*'Elektřina Stav'!$N4</f>
        <v>2868</v>
      </c>
      <c r="AJ4" s="1">
        <f>('Elektřina Stav'!AK4-'Elektřina Stav'!AJ4)*'Elektřina Stav'!$N4</f>
        <v>2772</v>
      </c>
      <c r="AK4" s="1">
        <f>('Elektřina Stav'!AL4-'Elektřina Stav'!AK4)*'Elektřina Stav'!$N4</f>
        <v>2516</v>
      </c>
      <c r="AL4" s="1">
        <f>('Elektřina Stav'!AM4-'Elektřina Stav'!AL4)*'Elektřina Stav'!$N4</f>
        <v>2196</v>
      </c>
      <c r="AM4" s="1">
        <f>('Elektřina Stav'!AN4-'Elektřina Stav'!AM4)*'Elektřina Stav'!$N4</f>
        <v>2016</v>
      </c>
      <c r="AN4" s="1">
        <f>('Elektřina Stav'!AO4-'Elektřina Stav'!AN4)*'Elektřina Stav'!$N4</f>
        <v>1972</v>
      </c>
      <c r="AO4" s="1">
        <f>('Elektřina Stav'!AP4-'Elektřina Stav'!AO4)*'Elektřina Stav'!$N4</f>
        <v>-397308</v>
      </c>
      <c r="AP4" s="1">
        <f>('Elektřina Stav'!AQ4-'Elektřina Stav'!AP4)*'Elektřina Stav'!$N4</f>
        <v>2848</v>
      </c>
      <c r="AQ4" s="1">
        <f>('Elektřina Stav'!AR4-'Elektřina Stav'!AQ4)*'Elektřina Stav'!$N4</f>
        <v>2760</v>
      </c>
      <c r="AR4" s="1">
        <f>('Elektřina Stav'!AS4-'Elektřina Stav'!AR4)*'Elektřina Stav'!$N4</f>
        <v>2728</v>
      </c>
      <c r="AS4" s="1">
        <f>('Elektřina Stav'!AT4-'Elektřina Stav'!AS4)*'Elektřina Stav'!$N4</f>
        <v>4876</v>
      </c>
      <c r="AT4" s="1">
        <f>('Elektřina Stav'!AU4-'Elektřina Stav'!AT4)*'Elektřina Stav'!$N4</f>
        <v>6184</v>
      </c>
      <c r="AU4" s="1">
        <f>('Elektřina Stav'!AV4-'Elektřina Stav'!AU4)*'Elektřina Stav'!$N4</f>
        <v>5236</v>
      </c>
      <c r="AV4" s="1">
        <f>('Elektřina Stav'!AW4-'Elektřina Stav'!AV4)*'Elektřina Stav'!$N4</f>
        <v>4872</v>
      </c>
      <c r="AW4" s="1">
        <f>('Elektřina Stav'!AX4-'Elektřina Stav'!AW4)*'Elektřina Stav'!$N4</f>
        <v>3304</v>
      </c>
      <c r="AX4" s="1">
        <f>('Elektřina Stav'!AY4-'Elektřina Stav'!AX4)*'Elektřina Stav'!$N4</f>
        <v>2124</v>
      </c>
      <c r="AY4" s="1">
        <f>('Elektřina Stav'!AZ4-'Elektřina Stav'!AY4)*'Elektřina Stav'!$N4</f>
        <v>2276</v>
      </c>
      <c r="AZ4" s="1">
        <f>('Elektřina Stav'!BA4-'Elektřina Stav'!AZ4)*'Elektřina Stav'!$N4</f>
        <v>3352</v>
      </c>
      <c r="BA4" s="1">
        <f>('Elektřina Stav'!BB4-'Elektřina Stav'!BA4)*'Elektřina Stav'!$N4</f>
        <v>4424</v>
      </c>
      <c r="BB4" s="1">
        <f>('Elektřina Stav'!BC4-'Elektřina Stav'!BB4)*'Elektřina Stav'!$N4</f>
        <v>4608</v>
      </c>
      <c r="BC4" s="1">
        <f>('Elektřina Stav'!BD4-'Elektřina Stav'!BC4)*'Elektřina Stav'!$N4</f>
        <v>3516</v>
      </c>
      <c r="BD4" s="1">
        <f>('Elektřina Stav'!BE4-'Elektřina Stav'!BD4)*'Elektřina Stav'!$N4</f>
        <v>3396</v>
      </c>
      <c r="BE4" s="1">
        <f>('Elektřina Stav'!BF4-'Elektřina Stav'!BE4)*'Elektřina Stav'!$N4</f>
        <v>2908</v>
      </c>
      <c r="BF4" s="1">
        <f>('Elektřina Stav'!BG4-'Elektřina Stav'!BF4)*'Elektřina Stav'!$N4</f>
        <v>2756</v>
      </c>
      <c r="BG4" s="1">
        <f>('Elektřina Stav'!BH4-'Elektřina Stav'!BG4)*'Elektřina Stav'!$N4</f>
        <v>2692</v>
      </c>
      <c r="BH4" s="1">
        <f>('Elektřina Stav'!BI4-'Elektřina Stav'!BH4)*'Elektřina Stav'!$N4</f>
        <v>2852</v>
      </c>
      <c r="BI4" s="1">
        <f>('Elektřina Stav'!BJ4-'Elektřina Stav'!BI4)*'Elektřina Stav'!$N4</f>
        <v>2156</v>
      </c>
      <c r="BJ4" s="1">
        <f>('Elektřina Stav'!BK4-'Elektřina Stav'!BJ4)*'Elektřina Stav'!$N4</f>
        <v>2128</v>
      </c>
      <c r="BK4" s="1">
        <f>('Elektřina Stav'!BL4-'Elektřina Stav'!BK4)*'Elektřina Stav'!$N4</f>
        <v>2204</v>
      </c>
      <c r="BL4" s="1">
        <f>('Elektřina Stav'!BM4-'Elektřina Stav'!BL4)*'Elektřina Stav'!$N4</f>
        <v>1896</v>
      </c>
      <c r="BM4" s="1">
        <f>('Elektřina Stav'!BN4-'Elektřina Stav'!BM4)*'Elektřina Stav'!$N4</f>
        <v>3912</v>
      </c>
      <c r="BN4" s="1">
        <f>('Elektřina Stav'!BO4-'Elektřina Stav'!BN4)*'Elektřina Stav'!$N4</f>
        <v>4796</v>
      </c>
      <c r="BO4" s="1">
        <f>('Elektřina Stav'!BP4-'Elektřina Stav'!BO4)*'Elektřina Stav'!$N4</f>
        <v>2868</v>
      </c>
      <c r="BP4" s="1">
        <f>('Elektřina Stav'!BQ4-'Elektřina Stav'!BP4)*'Elektřina Stav'!$N4</f>
        <v>2488</v>
      </c>
      <c r="BQ4" s="1">
        <f>('Elektřina Stav'!BR4-'Elektřina Stav'!BQ4)*'Elektřina Stav'!$N4</f>
        <v>2460</v>
      </c>
      <c r="BR4" s="1">
        <f>('Elektřina Stav'!BS4-'Elektřina Stav'!BR4)*'Elektřina Stav'!$N4</f>
        <v>2268</v>
      </c>
      <c r="BS4" s="1">
        <f>('Elektřina Stav'!BT4-'Elektřina Stav'!BS4)*'Elektřina Stav'!$N4</f>
        <v>2836</v>
      </c>
      <c r="BT4" s="1">
        <f>('Elektřina Stav'!BU4-'Elektřina Stav'!BT4)*'Elektřina Stav'!$N4</f>
        <v>2536</v>
      </c>
      <c r="BU4" s="1">
        <f>('Elektřina Stav'!BV4-'Elektřina Stav'!BU4)*'Elektřina Stav'!$N4</f>
        <v>2364</v>
      </c>
      <c r="BV4" s="1">
        <f>('Elektřina Stav'!BW4-'Elektřina Stav'!BV4)*'Elektřina Stav'!$N4</f>
        <v>2136</v>
      </c>
      <c r="BW4" s="1">
        <f>('Elektřina Stav'!BX4-'Elektřina Stav'!BW4)*'Elektřina Stav'!$N4</f>
        <v>2124</v>
      </c>
      <c r="BX4" s="1">
        <f>('Elektřina Stav'!BY4-'Elektřina Stav'!BX4)*'Elektřina Stav'!$N4</f>
        <v>2416</v>
      </c>
      <c r="BY4" s="1">
        <f>('Elektřina Stav'!BZ4-'Elektřina Stav'!BY4)*'Elektřina Stav'!$N4</f>
        <v>3332</v>
      </c>
      <c r="BZ4" s="1">
        <f>('Elektřina Stav'!CA4-'Elektřina Stav'!BZ4)*'Elektřina Stav'!$N4</f>
        <v>4936</v>
      </c>
      <c r="CA4" s="1">
        <f>('Elektřina Stav'!CB4-'Elektřina Stav'!CA4)*'Elektřina Stav'!$N4</f>
        <v>2392</v>
      </c>
      <c r="CB4" s="1">
        <f>('Elektřina Stav'!CC4-'Elektřina Stav'!CB4)*'Elektřina Stav'!$N4</f>
        <v>3020</v>
      </c>
      <c r="CC4" s="1">
        <f>('Elektřina Stav'!CD4-'Elektřina Stav'!CC4)*'Elektřina Stav'!$N4</f>
        <v>2748</v>
      </c>
      <c r="CD4" s="1">
        <f>('Elektřina Stav'!CE4-'Elektřina Stav'!CD4)*'Elektřina Stav'!$N4</f>
        <v>2920</v>
      </c>
      <c r="CE4" s="1">
        <f>('Elektřina Stav'!CF4-'Elektřina Stav'!CE4)*'Elektřina Stav'!$N4</f>
        <v>4548</v>
      </c>
      <c r="CF4" s="1">
        <f>('Elektřina Stav'!CG4-'Elektřina Stav'!CF4)*'Elektřina Stav'!$N4</f>
        <v>3184</v>
      </c>
      <c r="CG4" s="1">
        <f>('Elektřina Stav'!CH4-'Elektřina Stav'!CG4)*'Elektřina Stav'!$N4</f>
        <v>2436</v>
      </c>
      <c r="CH4" s="1">
        <f>('Elektřina Stav'!CI4-'Elektřina Stav'!CH4)*'Elektřina Stav'!$N4</f>
        <v>2420</v>
      </c>
      <c r="CI4" s="1">
        <f>('Elektřina Stav'!CJ4-'Elektřina Stav'!CI4)*'Elektřina Stav'!$N4</f>
        <v>2116</v>
      </c>
      <c r="CJ4" s="1">
        <f>('Elektřina Stav'!CK4-'Elektřina Stav'!CJ4)*'Elektřina Stav'!$N4</f>
        <v>3088</v>
      </c>
      <c r="CK4" s="1">
        <f>('Elektřina Stav'!CL4-'Elektřina Stav'!CK4)*'Elektřina Stav'!$N4</f>
        <v>2860</v>
      </c>
      <c r="CL4" s="1">
        <f>('Elektřina Stav'!CM4-'Elektřina Stav'!CL4)*'Elektřina Stav'!$N4</f>
        <v>5844</v>
      </c>
      <c r="CM4" s="1">
        <f>('Elektřina Stav'!CN4-'Elektřina Stav'!CM4)*'Elektřina Stav'!$N4</f>
        <v>5828</v>
      </c>
      <c r="CN4" s="1">
        <f>('Elektřina Stav'!CO4-'Elektřina Stav'!CN4)*'Elektřina Stav'!$N4</f>
        <v>3412</v>
      </c>
      <c r="CO4" s="1">
        <f>('Elektřina Stav'!CP4-'Elektřina Stav'!CO4)*'Elektřina Stav'!$N4</f>
        <v>2996</v>
      </c>
      <c r="CP4" s="1">
        <f>('Elektřina Stav'!CQ4-'Elektřina Stav'!CP4)*'Elektřina Stav'!$N4</f>
        <v>3084</v>
      </c>
      <c r="CQ4" s="1">
        <f>('Elektřina Stav'!CR4-'Elektřina Stav'!CQ4)*'Elektřina Stav'!$N4</f>
        <v>4228</v>
      </c>
      <c r="CR4" s="1">
        <f>('Elektřina Stav'!CS4-'Elektřina Stav'!CR4)*'Elektřina Stav'!$N4</f>
        <v>4304</v>
      </c>
      <c r="CS4" s="1">
        <f>('Elektřina Stav'!CT4-'Elektřina Stav'!CS4)*'Elektřina Stav'!$N4</f>
        <v>3756</v>
      </c>
      <c r="CT4" s="1">
        <f>('Elektřina Stav'!CU4-'Elektřina Stav'!CT4)*'Elektřina Stav'!$N4</f>
        <v>3344</v>
      </c>
      <c r="CU4" s="1">
        <f>('Elektřina Stav'!CV4-'Elektřina Stav'!CU4)*'Elektřina Stav'!$N4</f>
        <v>3420</v>
      </c>
      <c r="CV4" s="1">
        <f>('Elektřina Stav'!CW4-'Elektřina Stav'!CV4)*'Elektřina Stav'!$N4</f>
        <v>4500</v>
      </c>
      <c r="CW4" s="1">
        <f>('Elektřina Stav'!CX4-'Elektřina Stav'!CW4)*'Elektřina Stav'!$N4</f>
        <v>5648</v>
      </c>
      <c r="CX4" s="1">
        <f>('Elektřina Stav'!CY4-'Elektřina Stav'!CX4)*'Elektřina Stav'!$N4</f>
        <v>6164</v>
      </c>
      <c r="CY4" s="1">
        <f>('Elektřina Stav'!CZ4-'Elektřina Stav'!CY4)*'Elektřina Stav'!$N4</f>
        <v>5904</v>
      </c>
      <c r="CZ4" s="1">
        <f>('Elektřina Stav'!DA4-'Elektřina Stav'!CZ4)*'Elektřina Stav'!$N4</f>
        <v>4032</v>
      </c>
      <c r="DA4" s="1">
        <f>('Elektřina Stav'!DB4-'Elektřina Stav'!DA4)*'Elektřina Stav'!$N4</f>
        <v>5148</v>
      </c>
      <c r="DB4" s="1">
        <f>('Elektřina Stav'!DC4-'Elektřina Stav'!DB4)*'Elektřina Stav'!$N4</f>
        <v>5532</v>
      </c>
      <c r="DC4" s="1">
        <f>('Elektřina Stav'!DD4-'Elektřina Stav'!DC4)*'Elektřina Stav'!$N4</f>
        <v>5940</v>
      </c>
      <c r="DD4" s="1">
        <f>('Elektřina Stav'!DE4-'Elektřina Stav'!DD4)*'Elektřina Stav'!$N4</f>
        <v>4256</v>
      </c>
      <c r="DE4" s="1">
        <f>('Elektřina Stav'!DF4-'Elektřina Stav'!DE4)*'Elektřina Stav'!$N4</f>
        <v>3936</v>
      </c>
      <c r="DF4" s="1">
        <f>('Elektřina Stav'!DG4-'Elektřina Stav'!DF4)*'Elektřina Stav'!$N4</f>
        <v>3404</v>
      </c>
      <c r="DG4" s="1">
        <f>('Elektřina Stav'!DH4-'Elektřina Stav'!DG4)*'Elektřina Stav'!$N4</f>
        <v>3292</v>
      </c>
      <c r="DH4" s="1">
        <f>('Elektřina Stav'!DI4-'Elektřina Stav'!DH4)*'Elektřina Stav'!$N4</f>
        <v>3488</v>
      </c>
      <c r="DI4" s="1">
        <f>('Elektřina Stav'!DJ4-'Elektřina Stav'!DI4)*'Elektřina Stav'!$N4</f>
        <v>5384</v>
      </c>
      <c r="DJ4" s="1">
        <f>('Elektřina Stav'!DK4-'Elektřina Stav'!DJ4)*'Elektřina Stav'!$N4</f>
        <v>6044</v>
      </c>
      <c r="DK4" s="1">
        <f>('Elektřina Stav'!DL4-'Elektřina Stav'!DK4)*'Elektřina Stav'!$N4</f>
        <v>5208</v>
      </c>
      <c r="DL4" s="1">
        <f>('Elektřina Stav'!DM4-'Elektřina Stav'!DL4)*'Elektřina Stav'!$N4</f>
        <v>3708</v>
      </c>
      <c r="DM4" s="1">
        <f>('Elektřina Stav'!DN4-'Elektřina Stav'!DM4)*'Elektřina Stav'!$N4</f>
        <v>4180</v>
      </c>
      <c r="DN4" s="1">
        <f>('Elektřina Stav'!DO4-'Elektřina Stav'!DN4)*'Elektřina Stav'!$N4</f>
        <v>7480</v>
      </c>
      <c r="DO4" s="1">
        <f>('Elektřina Stav'!DP4-'Elektřina Stav'!DO4)*'Elektřina Stav'!$N4</f>
        <v>6356</v>
      </c>
      <c r="DP4" s="1">
        <f>('Elektřina Stav'!DQ4-'Elektřina Stav'!DP4)*'Elektřina Stav'!$N4</f>
        <v>5076</v>
      </c>
      <c r="DQ4" s="1">
        <f>('Elektřina Stav'!DR4-'Elektřina Stav'!DQ4)*'Elektřina Stav'!$N4</f>
        <v>4100</v>
      </c>
      <c r="DR4" s="1">
        <f>('Elektřina Stav'!DS4-'Elektřina Stav'!DR4)*'Elektřina Stav'!$N4</f>
        <v>3580</v>
      </c>
      <c r="DS4" s="1">
        <f>('Elektřina Stav'!DT4-'Elektřina Stav'!DS4)*'Elektřina Stav'!$N4</f>
        <v>4276</v>
      </c>
      <c r="DT4" s="1">
        <f>('Elektřina Stav'!DU4-'Elektřina Stav'!DT4)*'Elektřina Stav'!$N4</f>
        <v>4000</v>
      </c>
      <c r="DU4" s="1">
        <f>('Elektřina Stav'!DV4-'Elektřina Stav'!DU4)*'Elektřina Stav'!$N4</f>
        <v>5948</v>
      </c>
      <c r="DV4" s="1">
        <f>('Elektřina Stav'!DW4-'Elektřina Stav'!DV4)*'Elektřina Stav'!$N4</f>
        <v>7856</v>
      </c>
      <c r="DW4" s="1">
        <f>('Elektřina Stav'!DX4-'Elektřina Stav'!DW4)*'Elektřina Stav'!$N4</f>
        <v>6912</v>
      </c>
    </row>
    <row r="5" spans="1:127">
      <c r="A5" s="1" t="str">
        <f>'Elektřina Stav'!A5</f>
        <v>Ab11</v>
      </c>
      <c r="B5" s="1" t="str">
        <f>'Elektřina Stav'!B5</f>
        <v>A</v>
      </c>
      <c r="C5" s="1">
        <f>'Elektřina Stav'!C5</f>
        <v>132</v>
      </c>
      <c r="D5" s="1" t="str">
        <f>'Elektřina Stav'!D5</f>
        <v>PT1</v>
      </c>
      <c r="E5" s="1" t="str">
        <f>'Elektřina Stav'!E5</f>
        <v>ACS Catering</v>
      </c>
      <c r="F5" s="8">
        <f>'Elektřina Stav'!F5</f>
        <v>11</v>
      </c>
      <c r="G5" s="8">
        <f>'Elektřina Stav'!G5</f>
        <v>1100</v>
      </c>
      <c r="H5" s="1">
        <f>'Elektřina Stav'!H5</f>
        <v>50</v>
      </c>
      <c r="I5" s="5">
        <f>'Elektřina Stav'!I5</f>
        <v>125</v>
      </c>
      <c r="J5" s="1" t="str">
        <f>'Elektřina Stav'!J5</f>
        <v>C02</v>
      </c>
      <c r="L5" s="1" t="str">
        <f>'Elektřina Stav'!L5</f>
        <v>NO 003043/2011</v>
      </c>
      <c r="M5" s="8">
        <f>'Elektřina Stav'!M5</f>
        <v>0</v>
      </c>
      <c r="N5" s="1">
        <f>'Elektřina Stav'!N5</f>
        <v>40</v>
      </c>
      <c r="BU5" s="1">
        <f>('Elektřina Stav'!BV5-'Elektřina Stav'!BU5)*'Elektřina Stav'!$N5</f>
        <v>35711.599999999999</v>
      </c>
      <c r="BV5" s="1">
        <f>('Elektřina Stav'!BW5-'Elektřina Stav'!BV5)*'Elektřina Stav'!$N5</f>
        <v>3155.5999999999995</v>
      </c>
      <c r="BW5" s="1">
        <f>('Elektřina Stav'!BX5-'Elektřina Stav'!BW5)*'Elektřina Stav'!$N5</f>
        <v>2852.800000000002</v>
      </c>
      <c r="BX5" s="1">
        <f>('Elektřina Stav'!BY5-'Elektřina Stav'!BX5)*'Elektřina Stav'!$N5</f>
        <v>2729.6000000000004</v>
      </c>
      <c r="BY5" s="1">
        <f>('Elektřina Stav'!BZ5-'Elektřina Stav'!BY5)*'Elektřina Stav'!$N5</f>
        <v>2944.399999999996</v>
      </c>
      <c r="BZ5" s="1">
        <f>('Elektřina Stav'!CA5-'Elektřina Stav'!BZ5)*'Elektřina Stav'!$N5</f>
        <v>2935.600000000004</v>
      </c>
      <c r="CA5" s="1">
        <f>('Elektřina Stav'!CB5-'Elektřina Stav'!CA5)*'Elektřina Stav'!$N5</f>
        <v>2350.3999999999996</v>
      </c>
      <c r="CB5" s="1">
        <f>('Elektřina Stav'!CC5-'Elektřina Stav'!CB5)*'Elektřina Stav'!$N5</f>
        <v>2983.1999999999971</v>
      </c>
      <c r="CC5" s="1">
        <f>('Elektřina Stav'!CD5-'Elektřina Stav'!CC5)*'Elektřina Stav'!$N5</f>
        <v>2752.8000000000065</v>
      </c>
      <c r="CD5" s="1">
        <f>('Elektřina Stav'!CE5-'Elektřina Stav'!CD5)*'Elektřina Stav'!$N5</f>
        <v>3209.2000000000007</v>
      </c>
      <c r="CE5" s="1">
        <f>('Elektřina Stav'!CF5-'Elektřina Stav'!CE5)*'Elektřina Stav'!$N5</f>
        <v>3740.3999999999996</v>
      </c>
      <c r="CF5" s="1">
        <f>('Elektřina Stav'!CG5-'Elektřina Stav'!CF5)*'Elektřina Stav'!$N5</f>
        <v>3334.7999999999956</v>
      </c>
      <c r="CG5" s="1">
        <f>('Elektřina Stav'!CH5-'Elektřina Stav'!CG5)*'Elektřina Stav'!$N5</f>
        <v>2956.4000000000033</v>
      </c>
      <c r="CH5" s="1">
        <f>('Elektřina Stav'!CI5-'Elektřina Stav'!CH5)*'Elektřina Stav'!$N5</f>
        <v>3730.3999999999996</v>
      </c>
      <c r="CI5" s="1">
        <f>('Elektřina Stav'!CJ5-'Elektřina Stav'!CI5)*'Elektřina Stav'!$N5</f>
        <v>3626.3999999999942</v>
      </c>
      <c r="CJ5" s="1">
        <f>('Elektřina Stav'!CK5-'Elektřina Stav'!CJ5)*'Elektřina Stav'!$N5</f>
        <v>3502.4000000000069</v>
      </c>
      <c r="CK5" s="1">
        <f>('Elektřina Stav'!CL5-'Elektřina Stav'!CK5)*'Elektřina Stav'!$N5</f>
        <v>3972.7999999999884</v>
      </c>
      <c r="CL5" s="1">
        <f>('Elektřina Stav'!CM5-'Elektřina Stav'!CL5)*'Elektřina Stav'!$N5</f>
        <v>3859.2000000000007</v>
      </c>
      <c r="CM5" s="1">
        <f>('Elektřina Stav'!CN5-'Elektřina Stav'!CM5)*'Elektřina Stav'!$N5</f>
        <v>3510</v>
      </c>
      <c r="CN5" s="1">
        <f>('Elektřina Stav'!CO5-'Elektřina Stav'!CN5)*'Elektřina Stav'!$N5</f>
        <v>3758.4000000000015</v>
      </c>
      <c r="CO5" s="1">
        <f>('Elektřina Stav'!CP5-'Elektřina Stav'!CO5)*'Elektřina Stav'!$N5</f>
        <v>3433.1999999999971</v>
      </c>
      <c r="CP5" s="1">
        <f>('Elektřina Stav'!CQ5-'Elektřina Stav'!CP5)*'Elektřina Stav'!$N5</f>
        <v>3780.4000000000087</v>
      </c>
      <c r="CQ5" s="1">
        <f>('Elektřina Stav'!CR5-'Elektřina Stav'!CQ5)*'Elektřina Stav'!$N5</f>
        <v>3544.4000000000051</v>
      </c>
      <c r="CR5" s="1">
        <f>('Elektřina Stav'!CS5-'Elektřina Stav'!CR5)*'Elektřina Stav'!$N5</f>
        <v>3200</v>
      </c>
      <c r="CS5" s="1">
        <f>('Elektřina Stav'!CT5-'Elektřina Stav'!CS5)*'Elektřina Stav'!$N5</f>
        <v>3517.6000000000022</v>
      </c>
      <c r="CT5" s="1">
        <f>('Elektřina Stav'!CU5-'Elektřina Stav'!CT5)*'Elektřina Stav'!$N5</f>
        <v>3349.5999999999913</v>
      </c>
      <c r="CU5" s="1">
        <f>('Elektřina Stav'!CV5-'Elektřina Stav'!CU5)*'Elektřina Stav'!$N5</f>
        <v>3051.200000000008</v>
      </c>
      <c r="CV5" s="1">
        <f>('Elektřina Stav'!CW5-'Elektřina Stav'!CV5)*'Elektřina Stav'!$N5</f>
        <v>3665.5999999999949</v>
      </c>
      <c r="CW5" s="1">
        <f>('Elektřina Stav'!CX5-'Elektřina Stav'!CW5)*'Elektřina Stav'!$N5</f>
        <v>3573.6000000000058</v>
      </c>
      <c r="CX5" s="1">
        <f>('Elektřina Stav'!CY5-'Elektřina Stav'!CX5)*'Elektřina Stav'!$N5</f>
        <v>3544.3999999999869</v>
      </c>
      <c r="CY5" s="1">
        <f>('Elektřina Stav'!CZ5-'Elektřina Stav'!CY5)*'Elektřina Stav'!$N5</f>
        <v>3269.6000000000095</v>
      </c>
      <c r="CZ5" s="1">
        <f>('Elektřina Stav'!DA5-'Elektřina Stav'!CZ5)*'Elektřina Stav'!$N5</f>
        <v>3504.7999999999956</v>
      </c>
      <c r="DA5" s="1">
        <f>('Elektřina Stav'!DB5-'Elektřina Stav'!DA5)*'Elektřina Stav'!$N5</f>
        <v>3271.5999999999985</v>
      </c>
      <c r="DB5" s="1">
        <f>('Elektřina Stav'!DC5-'Elektřina Stav'!DB5)*'Elektřina Stav'!$N5</f>
        <v>3919.6000000000095</v>
      </c>
      <c r="DC5" s="1">
        <f>('Elektřina Stav'!DD5-'Elektřina Stav'!DC5)*'Elektřina Stav'!$N5</f>
        <v>4130</v>
      </c>
      <c r="DD5" s="1">
        <f>('Elektřina Stav'!DE5-'Elektřina Stav'!DD5)*'Elektřina Stav'!$N5</f>
        <v>3363.9999999999964</v>
      </c>
      <c r="DE5" s="1">
        <f>('Elektřina Stav'!DF5-'Elektřina Stav'!DE5)*'Elektřina Stav'!$N5</f>
        <v>4167.9999999999927</v>
      </c>
      <c r="DF5" s="1">
        <f>('Elektřina Stav'!DG5-'Elektřina Stav'!DF5)*'Elektřina Stav'!$N5</f>
        <v>4036.4000000000124</v>
      </c>
      <c r="DG5" s="1">
        <f>('Elektřina Stav'!DH5-'Elektřina Stav'!DG5)*'Elektřina Stav'!$N5</f>
        <v>3875.9999999999854</v>
      </c>
      <c r="DH5" s="1">
        <f>('Elektřina Stav'!DI5-'Elektřina Stav'!DH5)*'Elektřina Stav'!$N5</f>
        <v>3733.6000000000058</v>
      </c>
      <c r="DI5" s="1">
        <f>('Elektřina Stav'!DJ5-'Elektřina Stav'!DI5)*'Elektřina Stav'!$N5</f>
        <v>4060</v>
      </c>
      <c r="DJ5" s="1">
        <f>('Elektřina Stav'!DK5-'Elektřina Stav'!DJ5)*'Elektřina Stav'!$N5</f>
        <v>3849.1999999999825</v>
      </c>
      <c r="DK5" s="1">
        <f>('Elektřina Stav'!DL5-'Elektřina Stav'!DK5)*'Elektřina Stav'!$N5</f>
        <v>3992.8000000000247</v>
      </c>
      <c r="DL5" s="1">
        <f>('Elektřina Stav'!DM5-'Elektřina Stav'!DL5)*'Elektřina Stav'!$N5</f>
        <v>4019.5999999999913</v>
      </c>
      <c r="DM5" s="1">
        <f>('Elektřina Stav'!DN5-'Elektřina Stav'!DM5)*'Elektřina Stav'!$N5</f>
        <v>4494.3999999999869</v>
      </c>
      <c r="DN5" s="1">
        <f>('Elektřina Stav'!DO5-'Elektřina Stav'!DN5)*'Elektřina Stav'!$N5</f>
        <v>4670.8000000000175</v>
      </c>
      <c r="DO5" s="1">
        <f>('Elektřina Stav'!DP5-'Elektřina Stav'!DO5)*'Elektřina Stav'!$N5</f>
        <v>4414.3999999999869</v>
      </c>
      <c r="DP5" s="1">
        <f>('Elektřina Stav'!DQ5-'Elektřina Stav'!DP5)*'Elektřina Stav'!$N5</f>
        <v>4368.4000000000015</v>
      </c>
      <c r="DQ5" s="1">
        <f>('Elektřina Stav'!DR5-'Elektřina Stav'!DQ5)*'Elektřina Stav'!$N5</f>
        <v>4100.8000000000175</v>
      </c>
      <c r="DR5" s="1">
        <f>('Elektřina Stav'!DS5-'Elektřina Stav'!DR5)*'Elektřina Stav'!$N5</f>
        <v>3217.9999999999927</v>
      </c>
      <c r="DS5" s="1">
        <f>('Elektřina Stav'!DT5-'Elektřina Stav'!DS5)*'Elektřina Stav'!$N5</f>
        <v>4372.0000000000073</v>
      </c>
      <c r="DT5" s="1">
        <f>('Elektřina Stav'!DU5-'Elektřina Stav'!DT5)*'Elektřina Stav'!$N5</f>
        <v>4526.3999999999942</v>
      </c>
      <c r="DU5" s="1">
        <f>('Elektřina Stav'!DV5-'Elektřina Stav'!DU5)*'Elektřina Stav'!$N5</f>
        <v>4741.5999999999985</v>
      </c>
      <c r="DV5" s="1">
        <f>('Elektřina Stav'!DW5-'Elektřina Stav'!DV5)*'Elektřina Stav'!$N5</f>
        <v>5428.8000000000102</v>
      </c>
      <c r="DW5" s="1">
        <f>('Elektřina Stav'!DX5-'Elektřina Stav'!DW5)*'Elektřina Stav'!$N5</f>
        <v>4572.7999999999884</v>
      </c>
    </row>
    <row r="6" spans="1:127">
      <c r="A6" s="1" t="str">
        <f>'Elektřina Stav'!A6</f>
        <v>Akom</v>
      </c>
      <c r="B6" s="1" t="str">
        <f>'Elektřina Stav'!B6</f>
        <v>A</v>
      </c>
      <c r="C6" s="1">
        <f>'Elektřina Stav'!C6</f>
        <v>0</v>
      </c>
      <c r="D6" s="1" t="str">
        <f>'Elektřina Stav'!D6</f>
        <v>PT1</v>
      </c>
      <c r="E6" s="1" t="str">
        <f>'Elektřina Stav'!E6</f>
        <v>I.P.P.E. s.r.o.</v>
      </c>
      <c r="F6" s="8">
        <f>'Elektřina Stav'!F6</f>
        <v>51</v>
      </c>
      <c r="G6" s="8">
        <f>'Elektřina Stav'!G6</f>
        <v>0</v>
      </c>
      <c r="H6" s="1">
        <f>'Elektřina Stav'!H6</f>
        <v>74</v>
      </c>
      <c r="I6" s="5">
        <f>'Elektřina Stav'!I6</f>
        <v>350</v>
      </c>
      <c r="J6" s="1">
        <f>'Elektřina Stav'!J6</f>
        <v>0</v>
      </c>
      <c r="K6" s="6" t="str">
        <f>'Elektřina Stav'!K6</f>
        <v>Kompresory 51</v>
      </c>
      <c r="L6" s="1" t="str">
        <f>'Elektřina Stav'!L6</f>
        <v>0030460/2011</v>
      </c>
      <c r="M6" s="8">
        <f>'Elektřina Stav'!M6</f>
        <v>0</v>
      </c>
      <c r="N6" s="1">
        <f>'Elektřina Stav'!N6</f>
        <v>60</v>
      </c>
      <c r="AC6" s="1">
        <f>('Elektřina Stav'!AD6-'Elektřina Stav'!AC6)*'Elektřina Stav'!$N6</f>
        <v>0</v>
      </c>
      <c r="AD6" s="1">
        <f>('Elektřina Stav'!AE6-'Elektřina Stav'!AD6)*'Elektřina Stav'!$N6</f>
        <v>0</v>
      </c>
      <c r="AE6" s="1">
        <f>('Elektřina Stav'!AF6-'Elektřina Stav'!AE6)*'Elektřina Stav'!$N6</f>
        <v>0</v>
      </c>
      <c r="AF6" s="1">
        <f>('Elektřina Stav'!AG6-'Elektřina Stav'!AF6)*'Elektřina Stav'!$N6</f>
        <v>0</v>
      </c>
      <c r="AG6" s="1">
        <f>('Elektřina Stav'!AH6-'Elektřina Stav'!AG6)*'Elektřina Stav'!$N6</f>
        <v>0</v>
      </c>
      <c r="AH6" s="1">
        <f>('Elektřina Stav'!AI6-'Elektřina Stav'!AH6)*'Elektřina Stav'!$N6</f>
        <v>0</v>
      </c>
      <c r="AI6" s="1">
        <f>('Elektřina Stav'!AJ6-'Elektřina Stav'!AI6)*'Elektřina Stav'!$N6</f>
        <v>0</v>
      </c>
      <c r="AJ6" s="1">
        <f>('Elektřina Stav'!AK6-'Elektřina Stav'!AJ6)*'Elektřina Stav'!$N6</f>
        <v>0</v>
      </c>
      <c r="AK6" s="1">
        <f>('Elektřina Stav'!AL6-'Elektřina Stav'!AK6)*'Elektřina Stav'!$N6</f>
        <v>0</v>
      </c>
      <c r="AL6" s="1">
        <f>('Elektřina Stav'!AM6-'Elektřina Stav'!AL6)*'Elektřina Stav'!$N6</f>
        <v>0</v>
      </c>
      <c r="AM6" s="1">
        <f>('Elektřina Stav'!AN6-'Elektřina Stav'!AM6)*'Elektřina Stav'!$N6</f>
        <v>0</v>
      </c>
      <c r="AN6" s="1">
        <f>('Elektřina Stav'!AO6-'Elektřina Stav'!AN6)*'Elektřina Stav'!$N6</f>
        <v>0</v>
      </c>
      <c r="AO6" s="1">
        <f>('Elektřina Stav'!AP6-'Elektřina Stav'!AO6)*'Elektřina Stav'!$N6</f>
        <v>0</v>
      </c>
      <c r="AP6" s="1">
        <f>('Elektřina Stav'!AQ6-'Elektřina Stav'!AP6)*'Elektřina Stav'!$N6</f>
        <v>0</v>
      </c>
      <c r="AQ6" s="1">
        <f>('Elektřina Stav'!AR6-'Elektřina Stav'!AQ6)*'Elektřina Stav'!$N6</f>
        <v>0</v>
      </c>
      <c r="AR6" s="1">
        <f>('Elektřina Stav'!AS6-'Elektřina Stav'!AR6)*'Elektřina Stav'!$N6</f>
        <v>0</v>
      </c>
      <c r="AS6" s="1">
        <f>('Elektřina Stav'!AT6-'Elektřina Stav'!AS6)*'Elektřina Stav'!$N6</f>
        <v>0</v>
      </c>
      <c r="AT6" s="1">
        <f>('Elektřina Stav'!AU6-'Elektřina Stav'!AT6)*'Elektřina Stav'!$N6</f>
        <v>0</v>
      </c>
      <c r="AU6" s="1">
        <f>('Elektřina Stav'!AV6-'Elektřina Stav'!AU6)*'Elektřina Stav'!$N6</f>
        <v>0</v>
      </c>
      <c r="AV6" s="1">
        <f>('Elektřina Stav'!AW6-'Elektřina Stav'!AV6)*'Elektřina Stav'!$N6</f>
        <v>0</v>
      </c>
      <c r="AW6" s="1">
        <f>('Elektřina Stav'!AX6-'Elektřina Stav'!AW6)*'Elektřina Stav'!$N6</f>
        <v>0</v>
      </c>
      <c r="AX6" s="1">
        <f>('Elektřina Stav'!AY6-'Elektřina Stav'!AX6)*'Elektřina Stav'!$N6</f>
        <v>0</v>
      </c>
      <c r="AY6" s="1">
        <f>('Elektřina Stav'!AZ6-'Elektřina Stav'!AY6)*'Elektřina Stav'!$N6</f>
        <v>0</v>
      </c>
      <c r="AZ6" s="1">
        <f>('Elektřina Stav'!BA6-'Elektřina Stav'!AZ6)*'Elektřina Stav'!$N6</f>
        <v>0</v>
      </c>
      <c r="BA6" s="1">
        <f>('Elektřina Stav'!BB6-'Elektřina Stav'!BA6)*'Elektřina Stav'!$N6</f>
        <v>0</v>
      </c>
      <c r="BB6" s="1">
        <f>('Elektřina Stav'!BC6-'Elektřina Stav'!BB6)*'Elektřina Stav'!$N6</f>
        <v>0</v>
      </c>
      <c r="BC6" s="1">
        <f>('Elektřina Stav'!BD6-'Elektřina Stav'!BC6)*'Elektřina Stav'!$N6</f>
        <v>0</v>
      </c>
      <c r="BD6" s="1">
        <f>('Elektřina Stav'!BE6-'Elektřina Stav'!BD6)*'Elektřina Stav'!$N6</f>
        <v>0</v>
      </c>
      <c r="BE6" s="1">
        <f>('Elektřina Stav'!BF6-'Elektřina Stav'!BE6)*'Elektřina Stav'!$N6</f>
        <v>0</v>
      </c>
      <c r="BF6" s="1">
        <f>('Elektřina Stav'!BG6-'Elektřina Stav'!BF6)*'Elektřina Stav'!$N6</f>
        <v>0</v>
      </c>
      <c r="BG6" s="1">
        <f>('Elektřina Stav'!BH6-'Elektřina Stav'!BG6)*'Elektřina Stav'!$N6</f>
        <v>0</v>
      </c>
      <c r="BH6" s="1">
        <f>('Elektřina Stav'!BI6-'Elektřina Stav'!BH6)*'Elektřina Stav'!$N6</f>
        <v>0</v>
      </c>
      <c r="BI6" s="1">
        <f>('Elektřina Stav'!BJ6-'Elektřina Stav'!BI6)*'Elektřina Stav'!$N6</f>
        <v>0</v>
      </c>
      <c r="BJ6" s="1">
        <f>('Elektřina Stav'!BK6-'Elektřina Stav'!BJ6)*'Elektřina Stav'!$N6</f>
        <v>0</v>
      </c>
      <c r="BK6" s="1">
        <f>('Elektřina Stav'!BL6-'Elektřina Stav'!BK6)*'Elektřina Stav'!$N6</f>
        <v>0</v>
      </c>
      <c r="BL6" s="1">
        <f>('Elektřina Stav'!BM6-'Elektřina Stav'!BL6)*'Elektřina Stav'!$N6</f>
        <v>0</v>
      </c>
      <c r="BM6" s="1">
        <f>('Elektřina Stav'!BN6-'Elektřina Stav'!BM6)*'Elektřina Stav'!$N6</f>
        <v>0</v>
      </c>
      <c r="BN6" s="1">
        <f>('Elektřina Stav'!BO6-'Elektřina Stav'!BN6)*'Elektřina Stav'!$N6</f>
        <v>0</v>
      </c>
      <c r="BO6" s="1">
        <f>('Elektřina Stav'!BP6-'Elektřina Stav'!BO6)*'Elektřina Stav'!$N6</f>
        <v>0</v>
      </c>
      <c r="BP6" s="1">
        <f>('Elektřina Stav'!BQ6-'Elektřina Stav'!BP6)*'Elektřina Stav'!$N6</f>
        <v>0</v>
      </c>
      <c r="BQ6" s="1">
        <f>('Elektřina Stav'!BR6-'Elektřina Stav'!BQ6)*'Elektřina Stav'!$N6</f>
        <v>0</v>
      </c>
      <c r="BR6" s="1">
        <f>('Elektřina Stav'!BS6-'Elektřina Stav'!BR6)*'Elektřina Stav'!$N6</f>
        <v>0</v>
      </c>
      <c r="BS6" s="1">
        <f>('Elektřina Stav'!BT6-'Elektřina Stav'!BS6)*'Elektřina Stav'!$N6</f>
        <v>0</v>
      </c>
      <c r="BT6" s="1">
        <f>('Elektřina Stav'!BU6-'Elektřina Stav'!BT6)*'Elektřina Stav'!$N6</f>
        <v>0</v>
      </c>
      <c r="BU6" s="1">
        <f>('Elektřina Stav'!BV6-'Elektřina Stav'!BU6)*'Elektřina Stav'!$N6</f>
        <v>0</v>
      </c>
      <c r="BV6" s="1">
        <f>('Elektřina Stav'!BW6-'Elektřina Stav'!BV6)*'Elektřina Stav'!$N6</f>
        <v>0</v>
      </c>
      <c r="BW6" s="1">
        <f>('Elektřina Stav'!BX6-'Elektřina Stav'!BW6)*'Elektřina Stav'!$N6</f>
        <v>0</v>
      </c>
      <c r="BX6" s="1">
        <f>(('Elektřina Stav'!BY6-'Elektřina Stav'!BX6)*'Elektřina Stav'!$N6)+10000000</f>
        <v>10000000</v>
      </c>
      <c r="BY6" s="1">
        <f>(('Elektřina Stav'!BZ6-'Elektřina Stav'!BY6)*'Elektřina Stav'!$N6)</f>
        <v>0</v>
      </c>
      <c r="BZ6" s="1">
        <f>(('Elektřina Stav'!CA6-'Elektřina Stav'!BZ6)*'Elektřina Stav'!$N6)</f>
        <v>0</v>
      </c>
      <c r="CA6" s="1">
        <f>(('Elektřina Stav'!CB6-'Elektřina Stav'!CA6)*'Elektřina Stav'!$N6)</f>
        <v>0</v>
      </c>
      <c r="CB6" s="1">
        <f>(('Elektřina Stav'!CC6-'Elektřina Stav'!CB6)*'Elektřina Stav'!$N6)</f>
        <v>1518</v>
      </c>
      <c r="CC6" s="1">
        <f>(('Elektřina Stav'!CD6-'Elektřina Stav'!CC6)*'Elektřina Stav'!$N6)</f>
        <v>1183.2</v>
      </c>
      <c r="CD6" s="1">
        <f>(('Elektřina Stav'!CE6-'Elektřina Stav'!CD6)*'Elektřina Stav'!$N6)</f>
        <v>11330.4</v>
      </c>
      <c r="CE6" s="1">
        <f>(('Elektřina Stav'!CF6-'Elektřina Stav'!CE6)*'Elektřina Stav'!$N6)</f>
        <v>11127.599999999999</v>
      </c>
      <c r="CF6" s="1">
        <f>(('Elektřina Stav'!CG6-'Elektřina Stav'!CF6)*'Elektřina Stav'!$N6)</f>
        <v>10237.200000000004</v>
      </c>
      <c r="CG6" s="1">
        <f>(('Elektřina Stav'!CH6-'Elektřina Stav'!CG6)*'Elektřina Stav'!$N6)</f>
        <v>5476.1999999999989</v>
      </c>
      <c r="CH6" s="1">
        <f>(('Elektřina Stav'!CI6-'Elektřina Stav'!CH6)*'Elektřina Stav'!$N6)</f>
        <v>9326.399999999996</v>
      </c>
      <c r="CI6" s="1">
        <f>(('Elektřina Stav'!CJ6-'Elektřina Stav'!CI6)*'Elektřina Stav'!$N6)</f>
        <v>8917.2000000000007</v>
      </c>
      <c r="CJ6" s="1">
        <f>(('Elektřina Stav'!CK6-'Elektřina Stav'!CJ6)*'Elektřina Stav'!$N6)</f>
        <v>9997.8000000000065</v>
      </c>
      <c r="CK6" s="1">
        <f>(('Elektřina Stav'!CL6-'Elektřina Stav'!CK6)*'Elektřina Stav'!$N6)</f>
        <v>11290.79999999999</v>
      </c>
      <c r="CL6" s="1">
        <f>(('Elektřina Stav'!CM6-'Elektřina Stav'!CL6)*'Elektřina Stav'!$N6)</f>
        <v>9766.7999999999993</v>
      </c>
      <c r="CM6" s="1">
        <f>(('Elektřina Stav'!CN6-'Elektřina Stav'!CM6)*'Elektřina Stav'!$N6)</f>
        <v>8145</v>
      </c>
      <c r="CN6" s="1">
        <f>(('Elektřina Stav'!CO6-'Elektřina Stav'!CN6)*'Elektřina Stav'!$N6)</f>
        <v>9555</v>
      </c>
      <c r="CO6" s="1">
        <f>(('Elektřina Stav'!CP6-'Elektřina Stav'!CO6)*'Elektřina Stav'!$N6)</f>
        <v>4234.8000000000093</v>
      </c>
      <c r="CP6" s="1">
        <f>(('Elektřina Stav'!CQ6-'Elektřina Stav'!CP6)*'Elektřina Stav'!$N6)</f>
        <v>91.799999999998363</v>
      </c>
      <c r="CQ6" s="1">
        <f>(('Elektřina Stav'!CR6-'Elektřina Stav'!CQ6)*'Elektřina Stav'!$N6)</f>
        <v>7380.5999999999995</v>
      </c>
      <c r="CR6" s="1">
        <f>(('Elektřina Stav'!CS6-'Elektřina Stav'!CR6)*'Elektřina Stav'!$N6)</f>
        <v>12124.799999999996</v>
      </c>
      <c r="CS6" s="1">
        <f>(('Elektřina Stav'!CT6-'Elektřina Stav'!CS6)*'Elektřina Stav'!$N6)</f>
        <v>14303.399999999992</v>
      </c>
      <c r="CT6" s="1">
        <f>(('Elektřina Stav'!CU6-'Elektřina Stav'!CT6)*'Elektřina Stav'!$N6)</f>
        <v>14089.20000000001</v>
      </c>
      <c r="CU6" s="1">
        <f>(('Elektřina Stav'!CV6-'Elektřina Stav'!CU6)*'Elektřina Stav'!$N6)</f>
        <v>11083.800000000001</v>
      </c>
      <c r="CV6" s="1">
        <f>(('Elektřina Stav'!CW6-'Elektřina Stav'!CV6)*'Elektřina Stav'!$N6)</f>
        <v>4117.8000000000065</v>
      </c>
      <c r="CW6" s="1">
        <f>(('Elektřina Stav'!CX6-'Elektřina Stav'!CW6)*'Elektřina Stav'!$N6)</f>
        <v>8779.1999999999825</v>
      </c>
      <c r="CX6" s="1">
        <f>(('Elektřina Stav'!CY6-'Elektřina Stav'!CX6)*'Elektřina Stav'!$N6)</f>
        <v>11850.600000000013</v>
      </c>
      <c r="CY6" s="1">
        <f>(('Elektřina Stav'!CZ6-'Elektřina Stav'!CY6)*'Elektřina Stav'!$N6)</f>
        <v>9727.1999999999935</v>
      </c>
      <c r="CZ6" s="1">
        <f>(('Elektřina Stav'!DA6-'Elektřina Stav'!CZ6)*'Elektřina Stav'!$N6)</f>
        <v>12635.999999999995</v>
      </c>
      <c r="DA6" s="1">
        <f>(('Elektřina Stav'!DB6-'Elektřina Stav'!DA6)*'Elektřina Stav'!$N6)</f>
        <v>15892.800000000007</v>
      </c>
      <c r="DB6" s="1">
        <f>(('Elektřina Stav'!DC6-'Elektřina Stav'!DB6)*'Elektřina Stav'!$N6)</f>
        <v>17798.399999999994</v>
      </c>
      <c r="DC6" s="1">
        <f>(('Elektřina Stav'!DD6-'Elektřina Stav'!DC6)*'Elektřina Stav'!$N6)</f>
        <v>18031.799999999985</v>
      </c>
      <c r="DD6" s="1">
        <f>(('Elektřina Stav'!DE6-'Elektřina Stav'!DD6)*'Elektřina Stav'!$N6)</f>
        <v>5374.2000000000371</v>
      </c>
      <c r="DE6" s="1">
        <f>(('Elektřina Stav'!DF6-'Elektřina Stav'!DE6)*'Elektřina Stav'!$N6)</f>
        <v>11953.200000000015</v>
      </c>
      <c r="DF6" s="1">
        <f>(('Elektřina Stav'!DG6-'Elektřina Stav'!DF6)*'Elektřina Stav'!$N6)</f>
        <v>22225.19999999995</v>
      </c>
      <c r="DG6" s="1">
        <f>(('Elektřina Stav'!DH6-'Elektřina Stav'!DG6)*'Elektřina Stav'!$N6)</f>
        <v>22315.800000000017</v>
      </c>
      <c r="DH6" s="1">
        <f>(('Elektřina Stav'!DI6-'Elektřina Stav'!DH6)*'Elektřina Stav'!$N6)</f>
        <v>24001.200000000026</v>
      </c>
      <c r="DI6" s="1">
        <f>(('Elektřina Stav'!DJ6-'Elektřina Stav'!DI6)*'Elektřina Stav'!$N6)</f>
        <v>5329.7999999999956</v>
      </c>
      <c r="DJ6" s="1">
        <f>(('Elektřina Stav'!DK6-'Elektřina Stav'!DJ6)*'Elektřina Stav'!$N6)</f>
        <v>0.59999999995852704</v>
      </c>
      <c r="DK6" s="1">
        <f>(('Elektřina Stav'!DL6-'Elektřina Stav'!DK6)*'Elektřina Stav'!$N6)</f>
        <v>0</v>
      </c>
      <c r="DL6" s="1">
        <f>(('Elektřina Stav'!DM6-'Elektřina Stav'!DL6)*'Elektřina Stav'!$N6)</f>
        <v>0</v>
      </c>
      <c r="DM6" s="1">
        <f>(('Elektřina Stav'!DN6-'Elektřina Stav'!DM6)*'Elektřina Stav'!$N6)</f>
        <v>0</v>
      </c>
      <c r="DN6" s="1">
        <f>(('Elektřina Stav'!DO6-'Elektřina Stav'!DN6)*'Elektřina Stav'!$N6)</f>
        <v>8131.2000000000262</v>
      </c>
      <c r="DO6" s="1">
        <f>(('Elektřina Stav'!DP6-'Elektřina Stav'!DO6)*'Elektřina Stav'!$N6)</f>
        <v>136.20000000002619</v>
      </c>
      <c r="DP6" s="1">
        <f>(('Elektřina Stav'!DQ6-'Elektřina Stav'!DP6)*'Elektřina Stav'!$N6)</f>
        <v>1513.1999999999607</v>
      </c>
      <c r="DQ6" s="1">
        <f>(('Elektřina Stav'!DR6-'Elektřina Stav'!DQ6)*'Elektřina Stav'!$N6)</f>
        <v>0.60000000001309672</v>
      </c>
      <c r="DR6" s="1">
        <f>(('Elektřina Stav'!DS6-'Elektřina Stav'!DR6)*'Elektřina Stav'!$N6)</f>
        <v>1598.4000000000196</v>
      </c>
      <c r="DS6" s="1">
        <f>(('Elektřina Stav'!DT6-'Elektřina Stav'!DS6)*'Elektřina Stav'!$N6)</f>
        <v>0</v>
      </c>
      <c r="DT6" s="1">
        <f>(('Elektřina Stav'!DU6-'Elektřina Stav'!DT6)*'Elektřina Stav'!$N6)</f>
        <v>0</v>
      </c>
      <c r="DU6" s="1">
        <f>(('Elektřina Stav'!DV6-'Elektřina Stav'!DU6)*'Elektřina Stav'!$N6)</f>
        <v>63.599999999969441</v>
      </c>
      <c r="DV6" s="1">
        <f>(('Elektřina Stav'!DW6-'Elektřina Stav'!DV6)*'Elektřina Stav'!$N6)</f>
        <v>31.200000000026193</v>
      </c>
      <c r="DW6" s="1">
        <f>(('Elektřina Stav'!DX6-'Elektřina Stav'!DW6)*'Elektřina Stav'!$N6)</f>
        <v>24841.799999999985</v>
      </c>
    </row>
    <row r="7" spans="1:127">
      <c r="A7" s="1" t="str">
        <f>'Elektřina Stav'!A7</f>
        <v>B11</v>
      </c>
      <c r="B7" s="1" t="str">
        <f>'Elektřina Stav'!B7</f>
        <v>A</v>
      </c>
      <c r="C7" s="1">
        <f>'Elektřina Stav'!C7</f>
        <v>0</v>
      </c>
      <c r="D7" s="1" t="str">
        <f>'Elektřina Stav'!D7</f>
        <v>PT3</v>
      </c>
      <c r="E7" s="1">
        <f>'Elektřina Stav'!E7</f>
        <v>0</v>
      </c>
      <c r="F7" s="8">
        <f>'Elektřina Stav'!F7</f>
        <v>17</v>
      </c>
      <c r="G7" s="8">
        <f>'Elektřina Stav'!G7</f>
        <v>0</v>
      </c>
      <c r="H7" s="1">
        <f>'Elektřina Stav'!H7</f>
        <v>27</v>
      </c>
      <c r="I7" s="5">
        <f>'Elektřina Stav'!I7</f>
        <v>0</v>
      </c>
      <c r="J7" s="1">
        <f>'Elektřina Stav'!J7</f>
        <v>0</v>
      </c>
      <c r="K7" s="6" t="str">
        <f>'Elektřina Stav'!K7</f>
        <v>Vistemat</v>
      </c>
      <c r="L7" s="1" t="str">
        <f>'Elektřina Stav'!L7</f>
        <v>N795382</v>
      </c>
      <c r="M7" s="8">
        <f>'Elektřina Stav'!M7</f>
        <v>11</v>
      </c>
      <c r="N7" s="1">
        <f>'Elektřina Stav'!N7</f>
        <v>2</v>
      </c>
      <c r="AC7" s="1">
        <f>('Elektřina Stav'!AD7-'Elektřina Stav'!AC7)*'Elektřina Stav'!$N7</f>
        <v>64</v>
      </c>
      <c r="AD7" s="1">
        <f>('Elektřina Stav'!AE7-'Elektřina Stav'!AD7)*'Elektřina Stav'!$N7</f>
        <v>410</v>
      </c>
      <c r="AE7" s="1">
        <f>('Elektřina Stav'!AF7-'Elektřina Stav'!AE7)*'Elektřina Stav'!$N7</f>
        <v>928</v>
      </c>
      <c r="AF7" s="1">
        <f>('Elektřina Stav'!AG7-'Elektřina Stav'!AF7)*'Elektřina Stav'!$N7</f>
        <v>1256</v>
      </c>
      <c r="AG7" s="1">
        <f>('Elektřina Stav'!AH7-'Elektřina Stav'!AG7)*'Elektřina Stav'!$N7</f>
        <v>1084</v>
      </c>
      <c r="AH7" s="1">
        <f>('Elektřina Stav'!AI7-'Elektřina Stav'!AH7)*'Elektřina Stav'!$N7</f>
        <v>1306</v>
      </c>
      <c r="AI7" s="1">
        <f>('Elektřina Stav'!AJ7-'Elektřina Stav'!AI7)*'Elektřina Stav'!$N7</f>
        <v>1020</v>
      </c>
      <c r="AJ7" s="1">
        <f>('Elektřina Stav'!AK7-'Elektřina Stav'!AJ7)*'Elektřina Stav'!$N7</f>
        <v>1512</v>
      </c>
      <c r="AK7" s="1">
        <f>('Elektřina Stav'!AL7-'Elektřina Stav'!AK7)*'Elektřina Stav'!$N7</f>
        <v>1738</v>
      </c>
      <c r="AL7" s="1">
        <f>('Elektřina Stav'!AM7-'Elektřina Stav'!AL7)*'Elektřina Stav'!$N7</f>
        <v>1888</v>
      </c>
      <c r="AM7" s="1">
        <f>('Elektřina Stav'!AN7-'Elektřina Stav'!AM7)*'Elektřina Stav'!$N7</f>
        <v>2090</v>
      </c>
      <c r="AN7" s="1">
        <f>('Elektřina Stav'!AO7-'Elektřina Stav'!AN7)*'Elektřina Stav'!$N7</f>
        <v>1198</v>
      </c>
      <c r="AO7" s="1">
        <f>('Elektřina Stav'!AP7-'Elektřina Stav'!AO7)*'Elektřina Stav'!$N7</f>
        <v>1200</v>
      </c>
      <c r="AP7" s="1">
        <f>('Elektřina Stav'!AQ7-'Elektřina Stav'!AP7)*'Elektřina Stav'!$N7</f>
        <v>1030</v>
      </c>
      <c r="AQ7" s="1">
        <f>('Elektřina Stav'!AR7-'Elektřina Stav'!AQ7)*'Elektřina Stav'!$N7</f>
        <v>1010</v>
      </c>
      <c r="AR7" s="1">
        <f>('Elektřina Stav'!AS7-'Elektřina Stav'!AR7)*'Elektřina Stav'!$N7</f>
        <v>780</v>
      </c>
      <c r="AS7" s="1">
        <f>('Elektřina Stav'!AT7-'Elektřina Stav'!AS7)*'Elektřina Stav'!$N7</f>
        <v>952</v>
      </c>
      <c r="AT7" s="1">
        <f>('Elektřina Stav'!AU7-'Elektřina Stav'!AT7)*'Elektřina Stav'!$N7</f>
        <v>1132</v>
      </c>
      <c r="AU7" s="1">
        <f>('Elektřina Stav'!AV7-'Elektřina Stav'!AU7)*'Elektřina Stav'!$N7</f>
        <v>1324</v>
      </c>
      <c r="AV7" s="1">
        <f>('Elektřina Stav'!AW7-'Elektřina Stav'!AV7)*'Elektřina Stav'!$N7</f>
        <v>1386</v>
      </c>
      <c r="AW7" s="1">
        <f>('Elektřina Stav'!AX7-'Elektřina Stav'!AW7)*'Elektřina Stav'!$N7</f>
        <v>1822</v>
      </c>
      <c r="AX7" s="1">
        <f>('Elektřina Stav'!AY7-'Elektřina Stav'!AX7)*'Elektřina Stav'!$N7</f>
        <v>2248</v>
      </c>
      <c r="AY7" s="1">
        <f>('Elektřina Stav'!AZ7-'Elektřina Stav'!AY7)*'Elektřina Stav'!$N7</f>
        <v>2020</v>
      </c>
      <c r="AZ7" s="1">
        <f>('Elektřina Stav'!BA7-'Elektřina Stav'!AZ7)*'Elektřina Stav'!$N7</f>
        <v>1242</v>
      </c>
      <c r="BA7" s="1">
        <f>('Elektřina Stav'!BB7-'Elektřina Stav'!BA7)*'Elektřina Stav'!$N7</f>
        <v>1144</v>
      </c>
      <c r="BB7" s="1">
        <f>('Elektřina Stav'!BC7-'Elektřina Stav'!BB7)*'Elektřina Stav'!$N7</f>
        <v>1370</v>
      </c>
      <c r="BC7" s="1">
        <f>('Elektřina Stav'!BD7-'Elektřina Stav'!BC7)*'Elektřina Stav'!$N7</f>
        <v>1956</v>
      </c>
      <c r="BD7" s="1">
        <f>('Elektřina Stav'!BE7-'Elektřina Stav'!BD7)*'Elektřina Stav'!$N7</f>
        <v>1688</v>
      </c>
      <c r="BE7" s="1">
        <f>('Elektřina Stav'!BF7-'Elektřina Stav'!BE7)*'Elektřina Stav'!$N7</f>
        <v>1270</v>
      </c>
      <c r="BF7" s="1">
        <f>('Elektřina Stav'!BG7-'Elektřina Stav'!BF7)*'Elektřina Stav'!$N7</f>
        <v>-198542</v>
      </c>
      <c r="BG7" s="1">
        <f>('Elektřina Stav'!BH7-'Elektřina Stav'!BG7)*'Elektřina Stav'!$N7</f>
        <v>1830</v>
      </c>
      <c r="BH7" s="1">
        <f>('Elektřina Stav'!BI7-'Elektřina Stav'!BH7)*'Elektřina Stav'!$N7</f>
        <v>2002</v>
      </c>
      <c r="BI7" s="1">
        <f>('Elektřina Stav'!BJ7-'Elektřina Stav'!BI7)*'Elektřina Stav'!$N7</f>
        <v>2676</v>
      </c>
      <c r="BJ7" s="1">
        <f>('Elektřina Stav'!BK7-'Elektřina Stav'!BJ7)*'Elektřina Stav'!$N7</f>
        <v>2340</v>
      </c>
      <c r="BK7" s="1">
        <f>('Elektřina Stav'!BL7-'Elektřina Stav'!BK7)*'Elektřina Stav'!$N7</f>
        <v>2500</v>
      </c>
      <c r="BL7" s="1">
        <f>('Elektřina Stav'!BM7-'Elektřina Stav'!BL7)*'Elektřina Stav'!$N7</f>
        <v>2136</v>
      </c>
      <c r="BM7" s="1">
        <f>('Elektřina Stav'!BN7-'Elektřina Stav'!BM7)*'Elektřina Stav'!$N7</f>
        <v>1058</v>
      </c>
      <c r="BN7" s="1">
        <f>('Elektřina Stav'!BO7-'Elektřina Stav'!BN7)*'Elektřina Stav'!$N7</f>
        <v>260</v>
      </c>
      <c r="BO7" s="1">
        <f>('Elektřina Stav'!BP7-'Elektřina Stav'!BO7)*'Elektřina Stav'!$N7</f>
        <v>2084</v>
      </c>
      <c r="BP7" s="1">
        <f>('Elektřina Stav'!BQ7-'Elektřina Stav'!BP7)*'Elektřina Stav'!$N7</f>
        <v>2820</v>
      </c>
      <c r="BQ7" s="1">
        <f>('Elektřina Stav'!BR7-'Elektřina Stav'!BQ7)*'Elektřina Stav'!$N7</f>
        <v>3234</v>
      </c>
      <c r="BR7" s="1">
        <f>('Elektřina Stav'!BS7-'Elektřina Stav'!BR7)*'Elektřina Stav'!$N7</f>
        <v>1398</v>
      </c>
      <c r="BS7" s="1">
        <f>('Elektřina Stav'!BT7-'Elektřina Stav'!BS7)*'Elektřina Stav'!$N7</f>
        <v>1212</v>
      </c>
      <c r="BT7" s="1">
        <f>('Elektřina Stav'!BU7-'Elektřina Stav'!BT7)*'Elektřina Stav'!$N7</f>
        <v>1524</v>
      </c>
      <c r="BU7" s="1">
        <f>('Elektřina Stav'!BV7-'Elektřina Stav'!BU7)*'Elektřina Stav'!$N7</f>
        <v>1798</v>
      </c>
      <c r="BV7" s="1">
        <f>('Elektřina Stav'!BW7-'Elektřina Stav'!BV7)*'Elektřina Stav'!$N7</f>
        <v>1670</v>
      </c>
      <c r="BW7" s="1">
        <f>('Elektřina Stav'!BX7-'Elektřina Stav'!BW7)*'Elektřina Stav'!$N7</f>
        <v>0</v>
      </c>
      <c r="BX7" s="1">
        <f>('Elektřina Stav'!BY7-'Elektřina Stav'!BX7)*'Elektřina Stav'!$N7</f>
        <v>1358</v>
      </c>
      <c r="BY7" s="1">
        <f>('Elektřina Stav'!BZ7-'Elektřina Stav'!BY7)*'Elektřina Stav'!$N7</f>
        <v>1100</v>
      </c>
      <c r="BZ7" s="1">
        <f>('Elektřina Stav'!CA7-'Elektřina Stav'!BZ7)*'Elektřina Stav'!$N7</f>
        <v>1120</v>
      </c>
      <c r="CA7" s="1">
        <f>('Elektřina Stav'!CB7-'Elektřina Stav'!CA7)*'Elektřina Stav'!$N7</f>
        <v>1552</v>
      </c>
      <c r="CB7" s="1">
        <f>('Elektřina Stav'!CC7-'Elektřina Stav'!CB7)*'Elektřina Stav'!$N7</f>
        <v>2056</v>
      </c>
      <c r="CC7" s="1">
        <f>('Elektřina Stav'!CD7-'Elektřina Stav'!CC7)*'Elektřina Stav'!$N7</f>
        <v>1822</v>
      </c>
      <c r="CD7" s="1">
        <f>('Elektřina Stav'!CE7+10000000-'Elektřina Stav'!CD7)*'Elektřina Stav'!$N7</f>
        <v>20001688</v>
      </c>
      <c r="CE7" s="1">
        <f>('Elektřina Stav'!CF7-'Elektřina Stav'!CE7)*'Elektřina Stav'!$N7</f>
        <v>1848</v>
      </c>
      <c r="CF7" s="1">
        <f>('Elektřina Stav'!CG7-'Elektřina Stav'!CF7)*'Elektřina Stav'!$N7</f>
        <v>1982</v>
      </c>
      <c r="CG7" s="1">
        <f>('Elektřina Stav'!CH7-'Elektřina Stav'!CG7)*'Elektřina Stav'!$N7</f>
        <v>1920</v>
      </c>
      <c r="CH7" s="1">
        <f>('Elektřina Stav'!CI7-'Elektřina Stav'!CH7)*'Elektřina Stav'!$N7</f>
        <v>0</v>
      </c>
      <c r="CI7" s="1">
        <f>('Elektřina Stav'!CJ7-'Elektřina Stav'!CI7)*'Elektřina Stav'!$N7</f>
        <v>2184</v>
      </c>
      <c r="CJ7" s="1">
        <f>('Elektřina Stav'!CK7-'Elektřina Stav'!CJ7)*'Elektřina Stav'!$N7</f>
        <v>1894</v>
      </c>
      <c r="CK7" s="1">
        <f>('Elektřina Stav'!CL7-'Elektřina Stav'!CK7)*'Elektřina Stav'!$N7</f>
        <v>1788</v>
      </c>
      <c r="CL7" s="1">
        <f>('Elektřina Stav'!CM7-'Elektřina Stav'!CL7)*'Elektřina Stav'!$N7</f>
        <v>1496</v>
      </c>
      <c r="CM7" s="1">
        <f>('Elektřina Stav'!CN7-'Elektřina Stav'!CM7)*'Elektřina Stav'!$N7</f>
        <v>192</v>
      </c>
      <c r="CN7" s="1">
        <f>('Elektřina Stav'!CO7-'Elektřina Stav'!CN7)*'Elektřina Stav'!$N7</f>
        <v>3186</v>
      </c>
      <c r="CO7" s="1">
        <f>('Elektřina Stav'!CP7-'Elektřina Stav'!CO7)*'Elektřina Stav'!$N7</f>
        <v>3022</v>
      </c>
      <c r="CP7" s="1">
        <f>('Elektřina Stav'!CQ7-'Elektřina Stav'!CP7)*'Elektřina Stav'!$N7</f>
        <v>2210</v>
      </c>
      <c r="CQ7" s="1">
        <f>('Elektřina Stav'!CR7-'Elektřina Stav'!CQ7)*'Elektřina Stav'!$N7</f>
        <v>2132</v>
      </c>
      <c r="CR7" s="1">
        <f>('Elektřina Stav'!CS7-'Elektřina Stav'!CR7)*'Elektřina Stav'!$N7</f>
        <v>1984</v>
      </c>
      <c r="CS7" s="1">
        <f>('Elektřina Stav'!CT7-'Elektřina Stav'!CS7)*'Elektřina Stav'!$N7</f>
        <v>2458</v>
      </c>
      <c r="CT7" s="1">
        <f>('Elektřina Stav'!CU7-'Elektřina Stav'!CT7)*'Elektřina Stav'!$N7</f>
        <v>1576</v>
      </c>
      <c r="CU7" s="1">
        <f>('Elektřina Stav'!CV7-'Elektřina Stav'!CU7)*'Elektřina Stav'!$N7</f>
        <v>2446</v>
      </c>
      <c r="CV7" s="1">
        <f>('Elektřina Stav'!CW7-'Elektřina Stav'!CV7)*'Elektřina Stav'!$N7</f>
        <v>2314</v>
      </c>
      <c r="CW7" s="1">
        <f>('Elektřina Stav'!CX7-'Elektřina Stav'!CW7)*'Elektřina Stav'!$N7</f>
        <v>2010</v>
      </c>
      <c r="CX7" s="1">
        <f>('Elektřina Stav'!CY7-'Elektřina Stav'!CX7)*'Elektřina Stav'!$N7</f>
        <v>2320</v>
      </c>
      <c r="CY7" s="1">
        <f>('Elektřina Stav'!CZ7-'Elektřina Stav'!CY7)*'Elektřina Stav'!$N7</f>
        <v>2962</v>
      </c>
      <c r="CZ7" s="1">
        <f>('Elektřina Stav'!DA7-'Elektřina Stav'!CZ7)*'Elektřina Stav'!$N7</f>
        <v>2636</v>
      </c>
      <c r="DA7" s="1">
        <f>('Elektřina Stav'!DB7-'Elektřina Stav'!DA7)*'Elektřina Stav'!$N7</f>
        <v>3184</v>
      </c>
      <c r="DB7" s="1">
        <f>('Elektřina Stav'!DC7-'Elektřina Stav'!DB7)*'Elektřina Stav'!$N7</f>
        <v>3240</v>
      </c>
      <c r="DC7" s="1">
        <f>('Elektřina Stav'!DD7-'Elektřina Stav'!DC7)*'Elektřina Stav'!$N7</f>
        <v>2320</v>
      </c>
      <c r="DD7" s="1">
        <f>('Elektřina Stav'!DE7-'Elektřina Stav'!DD7)*'Elektřina Stav'!$N7</f>
        <v>1890</v>
      </c>
      <c r="DE7" s="1">
        <f>('Elektřina Stav'!DF7-'Elektřina Stav'!DE7)*'Elektřina Stav'!$N7</f>
        <v>2618</v>
      </c>
      <c r="DF7" s="1">
        <f>('Elektřina Stav'!DG7-'Elektřina Stav'!DF7)*'Elektřina Stav'!$N7</f>
        <v>3042</v>
      </c>
      <c r="DG7" s="1">
        <f>('Elektřina Stav'!DH7-'Elektřina Stav'!DG7)*'Elektřina Stav'!$N7</f>
        <v>3010</v>
      </c>
      <c r="DH7" s="1">
        <f>('Elektřina Stav'!DI7-'Elektřina Stav'!DH7)*'Elektřina Stav'!$N7</f>
        <v>2098</v>
      </c>
      <c r="DI7" s="1">
        <f>('Elektřina Stav'!DJ7-'Elektřina Stav'!DI7)*'Elektřina Stav'!$N7</f>
        <v>2114</v>
      </c>
      <c r="DJ7" s="1">
        <f>('Elektřina Stav'!DK7-'Elektřina Stav'!DJ7)*'Elektřina Stav'!$N7</f>
        <v>1230</v>
      </c>
      <c r="DK7" s="1">
        <f>('Elektřina Stav'!DL7-'Elektřina Stav'!DK7)*'Elektřina Stav'!$N7</f>
        <v>2608</v>
      </c>
      <c r="DL7" s="1">
        <f>('Elektřina Stav'!DM7-'Elektřina Stav'!DL7)*'Elektřina Stav'!$N7</f>
        <v>2740</v>
      </c>
      <c r="DM7" s="1">
        <f>('Elektřina Stav'!DN7-'Elektřina Stav'!DM7)*'Elektřina Stav'!$N7</f>
        <v>2650</v>
      </c>
      <c r="DN7" s="1">
        <f>('Elektřina Stav'!DO7-'Elektřina Stav'!DN7)*'Elektřina Stav'!$N7</f>
        <v>2814</v>
      </c>
      <c r="DO7" s="1">
        <f>('Elektřina Stav'!DP7-'Elektřina Stav'!DO7)*'Elektřina Stav'!$N7</f>
        <v>1552</v>
      </c>
      <c r="DP7" s="1">
        <f>('Elektřina Stav'!DQ7-'Elektřina Stav'!DP7)*'Elektřina Stav'!$N7</f>
        <v>2226</v>
      </c>
      <c r="DQ7" s="1">
        <f>('Elektřina Stav'!DR7-'Elektřina Stav'!DQ7)*'Elektřina Stav'!$N7</f>
        <v>1410</v>
      </c>
      <c r="DR7" s="1">
        <f>('Elektřina Stav'!DS7-'Elektřina Stav'!DR7)*'Elektřina Stav'!$N7</f>
        <v>2642</v>
      </c>
      <c r="DS7" s="1">
        <f>('Elektřina Stav'!DT7-'Elektřina Stav'!DS7)*'Elektřina Stav'!$N7</f>
        <v>3298</v>
      </c>
      <c r="DT7" s="1">
        <f>('Elektřina Stav'!DU7-'Elektřina Stav'!DT7)*'Elektřina Stav'!$N7</f>
        <v>2940</v>
      </c>
      <c r="DU7" s="1">
        <f>('Elektřina Stav'!DV7-'Elektřina Stav'!DU7)*'Elektřina Stav'!$N7</f>
        <v>1852</v>
      </c>
      <c r="DV7" s="1">
        <f>('Elektřina Stav'!DW7-'Elektřina Stav'!DV7)*'Elektřina Stav'!$N7</f>
        <v>2100</v>
      </c>
      <c r="DW7" s="1">
        <f>('Elektřina Stav'!DX7-'Elektřina Stav'!DW7)*'Elektřina Stav'!$N7</f>
        <v>2824</v>
      </c>
    </row>
    <row r="8" spans="1:127">
      <c r="A8" s="1" t="str">
        <f>'Elektřina Stav'!A8</f>
        <v>B12</v>
      </c>
      <c r="B8" s="1" t="str">
        <f>'Elektřina Stav'!B8</f>
        <v>A</v>
      </c>
      <c r="C8" s="1">
        <f>'Elektřina Stav'!C8</f>
        <v>0</v>
      </c>
      <c r="D8" s="1" t="str">
        <f>'Elektřina Stav'!D8</f>
        <v>PT3</v>
      </c>
      <c r="E8" s="1" t="str">
        <f>'Elektřina Stav'!E8</f>
        <v>I.P.P.E. s.r.o.</v>
      </c>
      <c r="F8" s="8">
        <f>'Elektřina Stav'!F8</f>
        <v>34</v>
      </c>
      <c r="G8" s="8">
        <f>'Elektřina Stav'!G8</f>
        <v>0</v>
      </c>
      <c r="H8" s="1">
        <f>'Elektřina Stav'!H8</f>
        <v>29</v>
      </c>
      <c r="I8" s="5">
        <f>'Elektřina Stav'!I8</f>
        <v>0</v>
      </c>
      <c r="J8" s="1">
        <f>'Elektřina Stav'!J8</f>
        <v>0</v>
      </c>
      <c r="K8" s="6" t="str">
        <f>'Elektřina Stav'!K8</f>
        <v>ČOV</v>
      </c>
      <c r="L8" s="1" t="str">
        <f>'Elektřina Stav'!L8</f>
        <v>N813619</v>
      </c>
      <c r="M8" s="8">
        <f>'Elektřina Stav'!M8</f>
        <v>12</v>
      </c>
      <c r="N8" s="1">
        <f>'Elektřina Stav'!N8</f>
        <v>3</v>
      </c>
      <c r="AC8" s="1">
        <f>('Elektřina Stav'!AD8-'Elektřina Stav'!AC8)*'Elektřina Stav'!$N8</f>
        <v>1689</v>
      </c>
      <c r="AD8" s="1">
        <f>('Elektřina Stav'!AE8-'Elektřina Stav'!AD8)*'Elektřina Stav'!$N8</f>
        <v>1905</v>
      </c>
      <c r="AE8" s="1">
        <f>('Elektřina Stav'!AF8-'Elektřina Stav'!AE8)*'Elektřina Stav'!$N8</f>
        <v>2274</v>
      </c>
      <c r="AF8" s="1">
        <f>('Elektřina Stav'!AG8-'Elektřina Stav'!AF8)*'Elektřina Stav'!$N8</f>
        <v>4449</v>
      </c>
      <c r="AG8" s="1">
        <f>('Elektřina Stav'!AH8-'Elektřina Stav'!AG8)*'Elektřina Stav'!$N8</f>
        <v>2946</v>
      </c>
      <c r="AH8" s="1">
        <f>('Elektřina Stav'!AI8-'Elektřina Stav'!AH8)*'Elektřina Stav'!$N8</f>
        <v>3147</v>
      </c>
      <c r="AI8" s="1">
        <f>('Elektřina Stav'!AJ8-'Elektřina Stav'!AI8)*'Elektřina Stav'!$N8</f>
        <v>2364</v>
      </c>
      <c r="AJ8" s="1">
        <f>('Elektřina Stav'!AK8-'Elektřina Stav'!AJ8)*'Elektřina Stav'!$N8</f>
        <v>252</v>
      </c>
      <c r="AK8" s="1">
        <f>('Elektřina Stav'!AL8-'Elektřina Stav'!AK8)*'Elektřina Stav'!$N8</f>
        <v>66</v>
      </c>
      <c r="AL8" s="1">
        <f>('Elektřina Stav'!AM8-'Elektřina Stav'!AL8)*'Elektřina Stav'!$N8</f>
        <v>42</v>
      </c>
      <c r="AM8" s="1">
        <f>('Elektřina Stav'!AN8-'Elektřina Stav'!AM8)*'Elektřina Stav'!$N8</f>
        <v>33</v>
      </c>
      <c r="AN8" s="1">
        <f>('Elektřina Stav'!AO8-'Elektřina Stav'!AN8)*'Elektřina Stav'!$N8</f>
        <v>537</v>
      </c>
      <c r="AO8" s="1">
        <f>('Elektřina Stav'!AP8-'Elektřina Stav'!AO8)*'Elektřina Stav'!$N8</f>
        <v>1161</v>
      </c>
      <c r="AP8" s="1">
        <f>('Elektřina Stav'!AQ8-'Elektřina Stav'!AP8)*'Elektřina Stav'!$N8</f>
        <v>873</v>
      </c>
      <c r="AQ8" s="1">
        <f>('Elektřina Stav'!AR8-'Elektřina Stav'!AQ8)*'Elektřina Stav'!$N8</f>
        <v>594</v>
      </c>
      <c r="AR8" s="1">
        <f>('Elektřina Stav'!AS8-'Elektřina Stav'!AR8)*'Elektřina Stav'!$N8</f>
        <v>1218</v>
      </c>
      <c r="AS8" s="1">
        <f>('Elektřina Stav'!AT8-'Elektřina Stav'!AS8)*'Elektřina Stav'!$N8</f>
        <v>1350</v>
      </c>
      <c r="AT8" s="1">
        <f>('Elektřina Stav'!AU8-'Elektřina Stav'!AT8)*'Elektřina Stav'!$N8</f>
        <v>1107</v>
      </c>
      <c r="AU8" s="1">
        <f>('Elektřina Stav'!AV8-'Elektřina Stav'!AU8)*'Elektřina Stav'!$N8</f>
        <v>207</v>
      </c>
      <c r="AV8" s="1">
        <f>('Elektřina Stav'!AW8-'Elektřina Stav'!AV8)*'Elektřina Stav'!$N8</f>
        <v>39</v>
      </c>
      <c r="AW8" s="1">
        <f>('Elektřina Stav'!AX8-'Elektřina Stav'!AW8)*'Elektřina Stav'!$N8</f>
        <v>42</v>
      </c>
      <c r="AX8" s="1">
        <f>('Elektřina Stav'!AY8-'Elektřina Stav'!AX8)*'Elektřina Stav'!$N8</f>
        <v>405</v>
      </c>
      <c r="AY8" s="1">
        <f>('Elektřina Stav'!AZ8-'Elektřina Stav'!AY8)*'Elektřina Stav'!$N8</f>
        <v>75</v>
      </c>
      <c r="AZ8" s="1">
        <f>('Elektřina Stav'!BA8-'Elektřina Stav'!AZ8)*'Elektřina Stav'!$N8</f>
        <v>147</v>
      </c>
      <c r="BA8" s="1">
        <f>('Elektřina Stav'!BB8-'Elektřina Stav'!BA8)*'Elektřina Stav'!$N8</f>
        <v>381</v>
      </c>
      <c r="BB8" s="1">
        <f>('Elektřina Stav'!BC8-'Elektřina Stav'!BB8)*'Elektřina Stav'!$N8</f>
        <v>441</v>
      </c>
      <c r="BC8" s="1">
        <f>('Elektřina Stav'!BD8-'Elektřina Stav'!BC8)*'Elektřina Stav'!$N8</f>
        <v>765</v>
      </c>
      <c r="BD8" s="1">
        <f>('Elektřina Stav'!BE8-'Elektřina Stav'!BD8)*'Elektřina Stav'!$N8</f>
        <v>681</v>
      </c>
      <c r="BE8" s="1">
        <f>('Elektřina Stav'!BF8-'Elektřina Stav'!BE8)*'Elektřina Stav'!$N8</f>
        <v>582</v>
      </c>
      <c r="BF8" s="1">
        <f>('Elektřina Stav'!BG8-'Elektřina Stav'!BF8)*'Elektřina Stav'!$N8</f>
        <v>597</v>
      </c>
      <c r="BG8" s="1">
        <f>('Elektřina Stav'!BH8-'Elektřina Stav'!BG8)*'Elektřina Stav'!$N8</f>
        <v>621</v>
      </c>
      <c r="BH8" s="1">
        <f>('Elektřina Stav'!BI8-'Elektřina Stav'!BH8)*'Elektřina Stav'!$N8</f>
        <v>207</v>
      </c>
      <c r="BI8" s="1">
        <f>('Elektřina Stav'!BJ8-'Elektřina Stav'!BI8)*'Elektřina Stav'!$N8</f>
        <v>141</v>
      </c>
      <c r="BJ8" s="1">
        <f>('Elektřina Stav'!BK8-'Elektřina Stav'!BJ8)*'Elektřina Stav'!$N8</f>
        <v>138</v>
      </c>
      <c r="BK8" s="1">
        <f>('Elektřina Stav'!BL8-'Elektřina Stav'!BK8)*'Elektřina Stav'!$N8</f>
        <v>291</v>
      </c>
      <c r="BL8" s="1">
        <f>('Elektřina Stav'!BM8-'Elektřina Stav'!BL8)*'Elektřina Stav'!$N8</f>
        <v>282</v>
      </c>
      <c r="BM8" s="1">
        <f>('Elektřina Stav'!BN8-'Elektřina Stav'!BM8)*'Elektřina Stav'!$N8</f>
        <v>255</v>
      </c>
      <c r="BN8" s="1">
        <f>('Elektřina Stav'!BO8-'Elektřina Stav'!BN8)*'Elektřina Stav'!$N8</f>
        <v>42</v>
      </c>
      <c r="BO8" s="1">
        <f>('Elektřina Stav'!BP8-'Elektřina Stav'!BO8)*'Elektřina Stav'!$N8</f>
        <v>492</v>
      </c>
      <c r="BP8" s="1">
        <f>('Elektřina Stav'!BQ8-'Elektřina Stav'!BP8)*'Elektřina Stav'!$N8</f>
        <v>759</v>
      </c>
      <c r="BQ8" s="1">
        <f>('Elektřina Stav'!BR8-'Elektřina Stav'!BQ8)*'Elektřina Stav'!$N8</f>
        <v>1074</v>
      </c>
      <c r="BR8" s="1">
        <f>('Elektřina Stav'!BS8-'Elektřina Stav'!BR8)*'Elektřina Stav'!$N8</f>
        <v>780</v>
      </c>
      <c r="BS8" s="1">
        <f>('Elektřina Stav'!BT8-'Elektřina Stav'!BS8)*'Elektřina Stav'!$N8</f>
        <v>57</v>
      </c>
      <c r="BT8" s="1">
        <f>('Elektřina Stav'!BU8-'Elektřina Stav'!BT8)*'Elektřina Stav'!$N8</f>
        <v>177</v>
      </c>
      <c r="BU8" s="1">
        <f>('Elektřina Stav'!BV8-'Elektřina Stav'!BU8)*'Elektřina Stav'!$N8</f>
        <v>234</v>
      </c>
      <c r="BV8" s="1">
        <f>('Elektřina Stav'!BW8-'Elektřina Stav'!BV8)*'Elektřina Stav'!$N8</f>
        <v>294</v>
      </c>
      <c r="BW8" s="1">
        <f>('Elektřina Stav'!BX8-'Elektřina Stav'!BW8)*'Elektřina Stav'!$N8</f>
        <v>285</v>
      </c>
      <c r="BX8" s="1">
        <f>('Elektřina Stav'!BY8-'Elektřina Stav'!BX8)*'Elektřina Stav'!$N8</f>
        <v>288</v>
      </c>
      <c r="BY8" s="1">
        <f>('Elektřina Stav'!BZ8-'Elektřina Stav'!BY8)*'Elektřina Stav'!$N8</f>
        <v>525</v>
      </c>
      <c r="BZ8" s="1">
        <f>('Elektřina Stav'!CA8-'Elektřina Stav'!BZ8)*'Elektřina Stav'!$N8</f>
        <v>444</v>
      </c>
      <c r="CA8" s="1">
        <f>('Elektřina Stav'!CB8-'Elektřina Stav'!CA8)*'Elektřina Stav'!$N8</f>
        <v>570</v>
      </c>
      <c r="CB8" s="1">
        <f>('Elektřina Stav'!CC8-'Elektřina Stav'!CB8)*'Elektřina Stav'!$N8</f>
        <v>342</v>
      </c>
      <c r="CC8" s="1">
        <f>('Elektřina Stav'!CD8-'Elektřina Stav'!CC8)*'Elektřina Stav'!$N8</f>
        <v>609</v>
      </c>
      <c r="CD8" s="1">
        <f>('Elektřina Stav'!CE8-'Elektřina Stav'!CD8)*'Elektřina Stav'!$N8</f>
        <v>441</v>
      </c>
      <c r="CE8" s="1">
        <f>('Elektřina Stav'!CF8-'Elektřina Stav'!CE8)*'Elektřina Stav'!$N8</f>
        <v>102</v>
      </c>
      <c r="CF8" s="1">
        <f>('Elektřina Stav'!CG8-'Elektřina Stav'!CF8)*'Elektřina Stav'!$N8</f>
        <v>345</v>
      </c>
      <c r="CG8" s="1">
        <f>('Elektřina Stav'!CH8-'Elektřina Stav'!CG8)*'Elektřina Stav'!$N8</f>
        <v>366</v>
      </c>
      <c r="CH8" s="1">
        <f>('Elektřina Stav'!CI8-'Elektřina Stav'!CH8)*'Elektřina Stav'!$N8</f>
        <v>375</v>
      </c>
      <c r="CI8" s="1">
        <f>('Elektřina Stav'!CJ8-'Elektřina Stav'!CI8)*'Elektřina Stav'!$N8</f>
        <v>450</v>
      </c>
      <c r="CJ8" s="1">
        <f>('Elektřina Stav'!CK8-'Elektřina Stav'!CJ8)*'Elektřina Stav'!$N8</f>
        <v>402</v>
      </c>
      <c r="CK8" s="1">
        <f>('Elektřina Stav'!CL8-'Elektřina Stav'!CK8)*'Elektřina Stav'!$N8</f>
        <v>420</v>
      </c>
      <c r="CL8" s="1">
        <f>('Elektřina Stav'!CM8-'Elektřina Stav'!CL8)*'Elektřina Stav'!$N8</f>
        <v>396</v>
      </c>
      <c r="CM8" s="1">
        <f>('Elektřina Stav'!CN8-'Elektřina Stav'!CM8)*'Elektřina Stav'!$N8</f>
        <v>276</v>
      </c>
      <c r="CN8" s="1">
        <f>('Elektřina Stav'!CO8-'Elektřina Stav'!CN8)*'Elektřina Stav'!$N8</f>
        <v>549</v>
      </c>
      <c r="CO8" s="1">
        <f>('Elektřina Stav'!CP8-'Elektřina Stav'!CO8)*'Elektřina Stav'!$N8</f>
        <v>231</v>
      </c>
      <c r="CP8" s="1">
        <f>('Elektřina Stav'!CQ8-'Elektřina Stav'!CP8)*'Elektřina Stav'!$N8</f>
        <v>132</v>
      </c>
      <c r="CQ8" s="1">
        <f>('Elektřina Stav'!CR8-'Elektřina Stav'!CQ8)*'Elektřina Stav'!$N8</f>
        <v>189</v>
      </c>
      <c r="CR8" s="1">
        <f>('Elektřina Stav'!CS8-'Elektřina Stav'!CR8)*'Elektřina Stav'!$N8</f>
        <v>618</v>
      </c>
      <c r="CS8" s="1">
        <f>('Elektřina Stav'!CT8-'Elektřina Stav'!CS8)*'Elektřina Stav'!$N8</f>
        <v>477</v>
      </c>
      <c r="CT8" s="1">
        <f>('Elektřina Stav'!CU8-'Elektřina Stav'!CT8)*'Elektřina Stav'!$N8</f>
        <v>171</v>
      </c>
      <c r="CU8" s="1">
        <f>('Elektřina Stav'!CV8-'Elektřina Stav'!CU8)*'Elektřina Stav'!$N8</f>
        <v>180</v>
      </c>
      <c r="CV8" s="1">
        <f>('Elektřina Stav'!CW8-'Elektřina Stav'!CV8)*'Elektřina Stav'!$N8</f>
        <v>294</v>
      </c>
      <c r="CW8" s="1">
        <f>('Elektřina Stav'!CX8-'Elektřina Stav'!CW8)*'Elektřina Stav'!$N8</f>
        <v>231</v>
      </c>
      <c r="CX8" s="1">
        <f>('Elektřina Stav'!CY8-'Elektřina Stav'!CX8)*'Elektřina Stav'!$N8</f>
        <v>141</v>
      </c>
      <c r="CY8" s="1">
        <f>('Elektřina Stav'!CZ8-'Elektřina Stav'!CY8)*'Elektřina Stav'!$N8</f>
        <v>324</v>
      </c>
      <c r="CZ8" s="1">
        <f>('Elektřina Stav'!DA8-'Elektřina Stav'!CZ8)*'Elektřina Stav'!$N8</f>
        <v>30</v>
      </c>
      <c r="DA8" s="1">
        <f>('Elektřina Stav'!DB8-'Elektřina Stav'!DA8)*'Elektřina Stav'!$N8</f>
        <v>0</v>
      </c>
      <c r="DB8" s="1">
        <f>('Elektřina Stav'!DC8-'Elektřina Stav'!DB8)*'Elektřina Stav'!$N8</f>
        <v>3</v>
      </c>
      <c r="DC8" s="1">
        <f>('Elektřina Stav'!DD8-'Elektřina Stav'!DC8)*'Elektřina Stav'!$N8</f>
        <v>156</v>
      </c>
      <c r="DD8" s="1">
        <f>('Elektřina Stav'!DE8-'Elektřina Stav'!DD8)*'Elektřina Stav'!$N8</f>
        <v>144</v>
      </c>
      <c r="DE8" s="1">
        <f>('Elektřina Stav'!DF8-'Elektřina Stav'!DE8)*'Elektřina Stav'!$N8</f>
        <v>291</v>
      </c>
      <c r="DF8" s="1">
        <f>('Elektřina Stav'!DG8-'Elektřina Stav'!DF8)*'Elektřina Stav'!$N8</f>
        <v>330</v>
      </c>
      <c r="DG8" s="1">
        <f>('Elektřina Stav'!DH8-'Elektřina Stav'!DG8)*'Elektřina Stav'!$N8</f>
        <v>165</v>
      </c>
      <c r="DH8" s="1">
        <f>('Elektřina Stav'!DI8-'Elektřina Stav'!DH8)*'Elektřina Stav'!$N8</f>
        <v>36</v>
      </c>
      <c r="DI8" s="1">
        <f>('Elektřina Stav'!DJ8-'Elektřina Stav'!DI8)*'Elektřina Stav'!$N8</f>
        <v>255</v>
      </c>
      <c r="DJ8" s="1">
        <f>('Elektřina Stav'!DK8-'Elektřina Stav'!DJ8)*'Elektřina Stav'!$N8</f>
        <v>771</v>
      </c>
      <c r="DK8" s="1">
        <f>('Elektřina Stav'!DL8-'Elektřina Stav'!DK8)*'Elektřina Stav'!$N8</f>
        <v>1023</v>
      </c>
      <c r="DL8" s="1">
        <f>('Elektřina Stav'!DM8-'Elektřina Stav'!DL8)*'Elektřina Stav'!$N8</f>
        <v>2472</v>
      </c>
      <c r="DM8" s="1">
        <f>('Elektřina Stav'!DN8-'Elektřina Stav'!DM8)*'Elektřina Stav'!$N8</f>
        <v>714</v>
      </c>
      <c r="DN8" s="1">
        <f>('Elektřina Stav'!DO8-'Elektřina Stav'!DN8)*'Elektřina Stav'!$N8</f>
        <v>780</v>
      </c>
      <c r="DO8" s="1">
        <f>('Elektřina Stav'!DP8-'Elektřina Stav'!DO8)*'Elektřina Stav'!$N8</f>
        <v>519</v>
      </c>
      <c r="DP8" s="1">
        <f>('Elektřina Stav'!DQ8-'Elektřina Stav'!DP8)*'Elektřina Stav'!$N8</f>
        <v>384</v>
      </c>
      <c r="DQ8" s="1">
        <f>('Elektřina Stav'!DR8-'Elektřina Stav'!DQ8)*'Elektřina Stav'!$N8</f>
        <v>84</v>
      </c>
      <c r="DR8" s="1">
        <f>('Elektřina Stav'!DS8-'Elektřina Stav'!DR8)*'Elektřina Stav'!$N8</f>
        <v>42</v>
      </c>
      <c r="DS8" s="1">
        <f>('Elektřina Stav'!DT8-'Elektřina Stav'!DS8)*'Elektřina Stav'!$N8</f>
        <v>75</v>
      </c>
      <c r="DT8" s="1">
        <f>('Elektřina Stav'!DU8-'Elektřina Stav'!DT8)*'Elektřina Stav'!$N8</f>
        <v>150</v>
      </c>
      <c r="DU8" s="1">
        <f>('Elektřina Stav'!DV8-'Elektřina Stav'!DU8)*'Elektřina Stav'!$N8</f>
        <v>675</v>
      </c>
      <c r="DV8" s="1">
        <f>('Elektřina Stav'!DW8-'Elektřina Stav'!DV8)*'Elektřina Stav'!$N8</f>
        <v>711</v>
      </c>
      <c r="DW8" s="1">
        <f>('Elektřina Stav'!DX8-'Elektřina Stav'!DW8)*'Elektřina Stav'!$N8</f>
        <v>2760</v>
      </c>
    </row>
    <row r="9" spans="1:127">
      <c r="A9" s="1" t="str">
        <f>'Elektřina Stav'!A9</f>
        <v>B21</v>
      </c>
      <c r="B9" s="1" t="str">
        <f>'Elektřina Stav'!B9</f>
        <v>A</v>
      </c>
      <c r="C9" s="1">
        <f>'Elektřina Stav'!C9</f>
        <v>60</v>
      </c>
      <c r="D9" s="1" t="str">
        <f>'Elektřina Stav'!D9</f>
        <v>PT3</v>
      </c>
      <c r="E9" s="1" t="str">
        <f>'Elektřina Stav'!E9</f>
        <v>Ježek</v>
      </c>
      <c r="F9" s="8">
        <f>'Elektřina Stav'!F9</f>
        <v>18</v>
      </c>
      <c r="G9" s="8">
        <f>'Elektřina Stav'!G9</f>
        <v>1800</v>
      </c>
      <c r="H9" s="1">
        <f>'Elektřina Stav'!H9</f>
        <v>64</v>
      </c>
      <c r="I9" s="5">
        <f>'Elektřina Stav'!I9</f>
        <v>80</v>
      </c>
      <c r="J9" s="1" t="str">
        <f>'Elektřina Stav'!J9</f>
        <v>C02</v>
      </c>
      <c r="K9" s="6" t="str">
        <f>'Elektřina Stav'!K9</f>
        <v>29.8.12 - změna elměru</v>
      </c>
      <c r="L9" s="7">
        <f>'Elektřina Stav'!L9</f>
        <v>42181902</v>
      </c>
      <c r="M9" s="8">
        <f>'Elektřina Stav'!M9</f>
        <v>21</v>
      </c>
      <c r="N9" s="1">
        <f>'Elektřina Stav'!N9</f>
        <v>1</v>
      </c>
      <c r="O9" s="1">
        <f>('Elektřina Stav'!P9-'Elektřina Stav'!O9)*'Elektřina Stav'!$N9</f>
        <v>0</v>
      </c>
      <c r="P9" s="1">
        <f>('Elektřina Stav'!Q9-'Elektřina Stav'!P9)*'Elektřina Stav'!$N9</f>
        <v>0</v>
      </c>
      <c r="Q9" s="1">
        <f>('Elektřina Stav'!R9-'Elektřina Stav'!Q9)*'Elektřina Stav'!$N9</f>
        <v>0</v>
      </c>
      <c r="R9" s="1">
        <f>('Elektřina Stav'!S9-'Elektřina Stav'!R9)*'Elektřina Stav'!$N9</f>
        <v>0</v>
      </c>
      <c r="S9" s="1">
        <f>('Elektřina Stav'!T9-'Elektřina Stav'!S9)*'Elektřina Stav'!$N9</f>
        <v>0</v>
      </c>
      <c r="T9" s="1">
        <f>('Elektřina Stav'!U9-'Elektřina Stav'!T9)*'Elektřina Stav'!$N9</f>
        <v>0</v>
      </c>
      <c r="U9" s="1">
        <f>('Elektřina Stav'!V9-'Elektřina Stav'!U9)*'Elektřina Stav'!$N9</f>
        <v>0</v>
      </c>
      <c r="V9" s="1">
        <f>('Elektřina Stav'!W9-'Elektřina Stav'!V9)*'Elektřina Stav'!$N9</f>
        <v>0</v>
      </c>
      <c r="W9" s="1">
        <f>('Elektřina Stav'!X9-'Elektřina Stav'!W9)*'Elektřina Stav'!$N9</f>
        <v>0</v>
      </c>
      <c r="X9" s="1">
        <f>('Elektřina Stav'!Y9-'Elektřina Stav'!X9)*'Elektřina Stav'!$N9</f>
        <v>0</v>
      </c>
      <c r="Y9" s="1">
        <f>('Elektřina Stav'!Z9-'Elektřina Stav'!Y9)*'Elektřina Stav'!$N9</f>
        <v>0</v>
      </c>
      <c r="Z9" s="1">
        <f>('Elektřina Stav'!AA9-'Elektřina Stav'!Z9)*'Elektřina Stav'!$N9</f>
        <v>0</v>
      </c>
      <c r="AA9" s="1">
        <f>('Elektřina Stav'!AB9-'Elektřina Stav'!AA9)*'Elektřina Stav'!$N9</f>
        <v>0</v>
      </c>
      <c r="AB9" s="1">
        <f>('Elektřina Stav'!AC9-'Elektřina Stav'!AB9)*'Elektřina Stav'!$N9</f>
        <v>0</v>
      </c>
      <c r="AC9" s="1">
        <f>('Elektřina Stav'!AD9-'Elektřina Stav'!AC9)*'Elektřina Stav'!$N9</f>
        <v>0</v>
      </c>
      <c r="AD9" s="1">
        <f>('Elektřina Stav'!AE9-'Elektřina Stav'!AD9)*'Elektřina Stav'!$N9</f>
        <v>0</v>
      </c>
      <c r="AE9" s="1">
        <f>('Elektřina Stav'!AF9-'Elektřina Stav'!AE9)*'Elektřina Stav'!$N9</f>
        <v>0</v>
      </c>
      <c r="AF9" s="1">
        <f>('Elektřina Stav'!AG9-'Elektřina Stav'!AF9)*'Elektřina Stav'!$N9</f>
        <v>0</v>
      </c>
      <c r="AG9" s="1">
        <f>('Elektřina Stav'!AH9-'Elektřina Stav'!AG9)*'Elektřina Stav'!$N9</f>
        <v>0</v>
      </c>
      <c r="AH9" s="1">
        <f>('Elektřina Stav'!AI9-'Elektřina Stav'!AH9)*'Elektřina Stav'!$N9</f>
        <v>0</v>
      </c>
      <c r="AI9" s="1">
        <f>('Elektřina Stav'!AJ9-'Elektřina Stav'!AI9)*'Elektřina Stav'!$N9</f>
        <v>0</v>
      </c>
      <c r="AJ9" s="1">
        <f>('Elektřina Stav'!AK9-'Elektřina Stav'!AJ9)*'Elektřina Stav'!$N9</f>
        <v>0</v>
      </c>
      <c r="AK9" s="1">
        <f>('Elektřina Stav'!AL9-'Elektřina Stav'!AK9)*'Elektřina Stav'!$N9</f>
        <v>0</v>
      </c>
      <c r="AL9" s="1">
        <f>('Elektřina Stav'!AM9-'Elektřina Stav'!AL9)*'Elektřina Stav'!$N9</f>
        <v>0</v>
      </c>
      <c r="AM9" s="1">
        <f>('Elektřina Stav'!AN9-'Elektřina Stav'!AM9)*'Elektřina Stav'!$N9</f>
        <v>0</v>
      </c>
      <c r="AN9" s="1">
        <f>('Elektřina Stav'!AO9-'Elektřina Stav'!AN9)*'Elektřina Stav'!$N9</f>
        <v>0</v>
      </c>
      <c r="AO9" s="1">
        <f>('Elektřina Stav'!AP9-'Elektřina Stav'!AO9)*'Elektřina Stav'!$N9</f>
        <v>0</v>
      </c>
      <c r="AP9" s="1">
        <f>('Elektřina Stav'!AQ9-'Elektřina Stav'!AP9)*'Elektřina Stav'!$N9</f>
        <v>0</v>
      </c>
      <c r="AQ9" s="1">
        <f>('Elektřina Stav'!AR9-'Elektřina Stav'!AQ9)*'Elektřina Stav'!$N9</f>
        <v>0</v>
      </c>
      <c r="AR9" s="1">
        <f>('Elektřina Stav'!AS9-'Elektřina Stav'!AR9)*'Elektřina Stav'!$N9</f>
        <v>0</v>
      </c>
      <c r="AS9" s="1">
        <f>('Elektřina Stav'!AT9-'Elektřina Stav'!AS9)*'Elektřina Stav'!$N9</f>
        <v>0</v>
      </c>
      <c r="AT9" s="1">
        <f>('Elektřina Stav'!AU9-'Elektřina Stav'!AT9)*'Elektřina Stav'!$N9</f>
        <v>0</v>
      </c>
      <c r="AU9" s="1">
        <f>('Elektřina Stav'!AV9-'Elektřina Stav'!AU9)*'Elektřina Stav'!$N9</f>
        <v>0</v>
      </c>
      <c r="AV9" s="1">
        <f>('Elektřina Stav'!AW9-'Elektřina Stav'!AV9)*'Elektřina Stav'!$N9</f>
        <v>0</v>
      </c>
      <c r="AW9" s="1">
        <f>('Elektřina Stav'!AX9-'Elektřina Stav'!AW9)*'Elektřina Stav'!$N9</f>
        <v>0</v>
      </c>
      <c r="AX9" s="1">
        <f>('Elektřina Stav'!AY9-'Elektřina Stav'!AX9)*'Elektřina Stav'!$N9</f>
        <v>0</v>
      </c>
      <c r="AY9" s="1">
        <f>('Elektřina Stav'!AZ9-'Elektřina Stav'!AY9)*'Elektřina Stav'!$N9</f>
        <v>0</v>
      </c>
      <c r="AZ9" s="1">
        <f>('Elektřina Stav'!BA9-'Elektřina Stav'!AZ9)*'Elektřina Stav'!$N9</f>
        <v>0</v>
      </c>
      <c r="BA9" s="1">
        <f>('Elektřina Stav'!BB9-'Elektřina Stav'!BA9)*'Elektřina Stav'!$N9</f>
        <v>0</v>
      </c>
      <c r="BB9" s="1">
        <f>('Elektřina Stav'!BC9-'Elektřina Stav'!BB9)*'Elektřina Stav'!$N9</f>
        <v>0</v>
      </c>
      <c r="BC9" s="1">
        <f>('Elektřina Stav'!BD9-'Elektřina Stav'!BC9)*'Elektřina Stav'!$N9</f>
        <v>0</v>
      </c>
      <c r="BD9" s="1">
        <f>('Elektřina Stav'!BE9-'Elektřina Stav'!BD9)*'Elektřina Stav'!$N9</f>
        <v>0</v>
      </c>
      <c r="BE9" s="1">
        <f>('Elektřina Stav'!BF9-'Elektřina Stav'!BE9)*'Elektřina Stav'!$N9</f>
        <v>0</v>
      </c>
      <c r="BF9" s="1">
        <f>('Elektřina Stav'!BG9-'Elektřina Stav'!BF9)*'Elektřina Stav'!$N9</f>
        <v>0</v>
      </c>
      <c r="BG9" s="1">
        <f>('Elektřina Stav'!BH9-'Elektřina Stav'!BG9)*'Elektřina Stav'!$N9</f>
        <v>0</v>
      </c>
      <c r="BH9" s="1">
        <f>('Elektřina Stav'!BI9-'Elektřina Stav'!BH9)*'Elektřina Stav'!$N9</f>
        <v>0</v>
      </c>
      <c r="BI9" s="1">
        <f>('Elektřina Stav'!BJ9-'Elektřina Stav'!BI9)*'Elektřina Stav'!$N9</f>
        <v>0</v>
      </c>
      <c r="BJ9" s="1">
        <f>('Elektřina Stav'!BK9-'Elektřina Stav'!BJ9)*'Elektřina Stav'!$N9</f>
        <v>0</v>
      </c>
      <c r="BK9" s="1">
        <f>('Elektřina Stav'!BL9-'Elektřina Stav'!BK9)*'Elektřina Stav'!$N9</f>
        <v>0</v>
      </c>
      <c r="BL9" s="1">
        <f>('Elektřina Stav'!BM9-'Elektřina Stav'!BL9)*'Elektřina Stav'!$N9</f>
        <v>0</v>
      </c>
      <c r="BM9" s="1">
        <f>('Elektřina Stav'!BN9-'Elektřina Stav'!BM9)*'Elektřina Stav'!$N9</f>
        <v>0</v>
      </c>
      <c r="BN9" s="1">
        <f>('Elektřina Stav'!BO9-'Elektřina Stav'!BN9)*'Elektřina Stav'!$N9</f>
        <v>0</v>
      </c>
      <c r="BO9" s="1">
        <f>('Elektřina Stav'!BP9-'Elektřina Stav'!BO9)*'Elektřina Stav'!$N9</f>
        <v>0</v>
      </c>
      <c r="BP9" s="1">
        <f>('Elektřina Stav'!BQ9-'Elektřina Stav'!BP9)*'Elektřina Stav'!$N9</f>
        <v>0</v>
      </c>
      <c r="BQ9" s="1">
        <f>('Elektřina Stav'!BR9-'Elektřina Stav'!BQ9)*'Elektřina Stav'!$N9</f>
        <v>0</v>
      </c>
      <c r="BR9" s="1">
        <f>('Elektřina Stav'!BS9-'Elektřina Stav'!BR9)*'Elektřina Stav'!$N9</f>
        <v>0</v>
      </c>
      <c r="BS9" s="1">
        <f>('Elektřina Stav'!BT9-'Elektřina Stav'!BS9)*'Elektřina Stav'!$N9</f>
        <v>0</v>
      </c>
      <c r="BT9" s="1">
        <f>('Elektřina Stav'!BU9-'Elektřina Stav'!BT9)*'Elektřina Stav'!$N9</f>
        <v>0</v>
      </c>
      <c r="BU9" s="1">
        <f>('Elektřina Stav'!BV9-'Elektřina Stav'!BU9)*'Elektřina Stav'!$N9</f>
        <v>0</v>
      </c>
      <c r="BV9" s="1">
        <f>('Elektřina Stav'!BW9-'Elektřina Stav'!BV9)*'Elektřina Stav'!$N9</f>
        <v>0</v>
      </c>
      <c r="BW9" s="1">
        <f>('Elektřina Stav'!BX9-'Elektřina Stav'!BW9)*'Elektřina Stav'!$N9</f>
        <v>24.5</v>
      </c>
      <c r="BX9" s="1">
        <f>('Elektřina Stav'!BY9-'Elektřina Stav'!BX9)*'Elektřina Stav'!$N9</f>
        <v>358.5</v>
      </c>
      <c r="BY9" s="1">
        <f>('Elektřina Stav'!BZ9-'Elektřina Stav'!BY9)*'Elektřina Stav'!$N9</f>
        <v>343</v>
      </c>
      <c r="BZ9" s="1">
        <f>('Elektřina Stav'!CA9-'Elektřina Stav'!BZ9)*'Elektřina Stav'!$N9</f>
        <v>435</v>
      </c>
      <c r="CA9" s="1">
        <f>('Elektřina Stav'!CB9-'Elektřina Stav'!CA9)*'Elektřina Stav'!$N9</f>
        <v>424</v>
      </c>
      <c r="CB9" s="1">
        <f>('Elektřina Stav'!CC9-'Elektřina Stav'!CB9)*'Elektřina Stav'!$N9</f>
        <v>394</v>
      </c>
      <c r="CC9" s="1">
        <f>('Elektřina Stav'!CD9-'Elektřina Stav'!CC9)*'Elektřina Stav'!$N9</f>
        <v>297</v>
      </c>
      <c r="CD9" s="1">
        <f>('Elektřina Stav'!CE9-'Elektřina Stav'!CD9)*'Elektřina Stav'!$N9</f>
        <v>341</v>
      </c>
      <c r="CE9" s="1">
        <f>('Elektřina Stav'!CF9-'Elektřina Stav'!CE9)*'Elektřina Stav'!$N9</f>
        <v>317</v>
      </c>
      <c r="CF9" s="1">
        <f>('Elektřina Stav'!CG9-'Elektřina Stav'!CF9)*'Elektřina Stav'!$N9</f>
        <v>397</v>
      </c>
      <c r="CG9" s="1">
        <f>('Elektřina Stav'!CH9-'Elektřina Stav'!CG9)*'Elektřina Stav'!$N9</f>
        <v>384</v>
      </c>
      <c r="CH9" s="1">
        <f>('Elektřina Stav'!CI9-'Elektřina Stav'!CH9)*'Elektřina Stav'!$N9</f>
        <v>195</v>
      </c>
      <c r="CI9" s="1">
        <f>('Elektřina Stav'!CJ9-'Elektřina Stav'!CI9)*'Elektřina Stav'!$N9</f>
        <v>445</v>
      </c>
      <c r="CJ9" s="1">
        <f>('Elektřina Stav'!CK9-'Elektřina Stav'!CJ9)*'Elektřina Stav'!$N9</f>
        <v>343</v>
      </c>
      <c r="CK9" s="1">
        <f>('Elektřina Stav'!CL9-'Elektřina Stav'!CK9)*'Elektřina Stav'!$N9</f>
        <v>447</v>
      </c>
      <c r="CL9" s="1">
        <f>('Elektřina Stav'!CM9-'Elektřina Stav'!CL9)*'Elektřina Stav'!$N9</f>
        <v>425</v>
      </c>
      <c r="CM9" s="1">
        <f>('Elektřina Stav'!CN9-'Elektřina Stav'!CM9)*'Elektřina Stav'!$N9</f>
        <v>494</v>
      </c>
      <c r="CN9" s="1">
        <f>('Elektřina Stav'!CO9-'Elektřina Stav'!CN9)*'Elektřina Stav'!$N9</f>
        <v>521</v>
      </c>
      <c r="CO9" s="1">
        <f>('Elektřina Stav'!CP9-'Elektřina Stav'!CO9)*'Elektřina Stav'!$N9</f>
        <v>334</v>
      </c>
      <c r="CP9" s="1">
        <f>('Elektřina Stav'!CQ9-'Elektřina Stav'!CP9)*'Elektřina Stav'!$N9</f>
        <v>291</v>
      </c>
      <c r="CQ9" s="1">
        <f>('Elektřina Stav'!CR9-'Elektřina Stav'!CQ9)*'Elektřina Stav'!$N9</f>
        <v>353</v>
      </c>
      <c r="CR9" s="1">
        <f>('Elektřina Stav'!CS9-'Elektřina Stav'!CR9)*'Elektřina Stav'!$N9</f>
        <v>219</v>
      </c>
      <c r="CS9" s="1">
        <f>('Elektřina Stav'!CT9-'Elektřina Stav'!CS9)*'Elektřina Stav'!$N9</f>
        <v>402</v>
      </c>
      <c r="CT9" s="1">
        <f>('Elektřina Stav'!CU9-'Elektřina Stav'!CT9)*'Elektřina Stav'!$N9</f>
        <v>271</v>
      </c>
      <c r="CU9" s="1">
        <f>('Elektřina Stav'!CV9-'Elektřina Stav'!CU9)*'Elektřina Stav'!$N9</f>
        <v>492</v>
      </c>
      <c r="CV9" s="1">
        <f>('Elektřina Stav'!CW9-'Elektřina Stav'!CV9)*'Elektřina Stav'!$N9</f>
        <v>474</v>
      </c>
      <c r="CW9" s="1">
        <f>('Elektřina Stav'!CX9-'Elektřina Stav'!CW9)*'Elektřina Stav'!$N9</f>
        <v>400</v>
      </c>
      <c r="CX9" s="1">
        <f>('Elektřina Stav'!CY9-'Elektřina Stav'!CX9)*'Elektřina Stav'!$N9</f>
        <v>475</v>
      </c>
      <c r="CY9" s="1">
        <f>('Elektřina Stav'!CZ9-'Elektřina Stav'!CY9)*'Elektřina Stav'!$N9</f>
        <v>238</v>
      </c>
      <c r="CZ9" s="1">
        <f>('Elektřina Stav'!DA9-'Elektřina Stav'!CZ9)*'Elektřina Stav'!$N9</f>
        <v>228</v>
      </c>
      <c r="DA9" s="1">
        <f>('Elektřina Stav'!DB9-'Elektřina Stav'!DA9)*'Elektřina Stav'!$N9</f>
        <v>275</v>
      </c>
      <c r="DB9" s="1">
        <f>('Elektřina Stav'!DC9-'Elektřina Stav'!DB9)*'Elektřina Stav'!$N9</f>
        <v>317</v>
      </c>
      <c r="DC9" s="1">
        <f>('Elektřina Stav'!DD9-'Elektřina Stav'!DC9)*'Elektřina Stav'!$N9</f>
        <v>330</v>
      </c>
      <c r="DD9" s="1">
        <f>('Elektřina Stav'!DE9-'Elektřina Stav'!DD9)*'Elektřina Stav'!$N9</f>
        <v>222</v>
      </c>
      <c r="DE9" s="1">
        <f>('Elektřina Stav'!DF9-'Elektřina Stav'!DE9)*'Elektřina Stav'!$N9</f>
        <v>277</v>
      </c>
      <c r="DF9" s="1">
        <f>('Elektřina Stav'!DG9-'Elektřina Stav'!DF9)*'Elektřina Stav'!$N9</f>
        <v>159</v>
      </c>
      <c r="DG9" s="1">
        <f>('Elektřina Stav'!DH9-'Elektřina Stav'!DG9)*'Elektřina Stav'!$N9</f>
        <v>203</v>
      </c>
      <c r="DH9" s="1">
        <f>('Elektřina Stav'!DI9-'Elektřina Stav'!DH9)*'Elektřina Stav'!$N9</f>
        <v>148</v>
      </c>
      <c r="DI9" s="1">
        <f>('Elektřina Stav'!DJ9-'Elektřina Stav'!DI9)*'Elektřina Stav'!$N9</f>
        <v>271</v>
      </c>
      <c r="DJ9" s="1">
        <f>('Elektřina Stav'!DK9-'Elektřina Stav'!DJ9)*'Elektřina Stav'!$N9</f>
        <v>251</v>
      </c>
      <c r="DK9" s="1">
        <f>('Elektřina Stav'!DL9-'Elektřina Stav'!DK9)*'Elektřina Stav'!$N9</f>
        <v>283</v>
      </c>
      <c r="DL9" s="1">
        <f>('Elektřina Stav'!DM9-'Elektřina Stav'!DL9)*'Elektřina Stav'!$N9</f>
        <v>464</v>
      </c>
      <c r="DM9" s="1">
        <f>('Elektřina Stav'!DN9-'Elektřina Stav'!DM9)*'Elektřina Stav'!$N9</f>
        <v>482</v>
      </c>
      <c r="DN9" s="1">
        <f>('Elektřina Stav'!DO9-'Elektřina Stav'!DN9)*'Elektřina Stav'!$N9</f>
        <v>415</v>
      </c>
      <c r="DO9" s="1">
        <f>('Elektřina Stav'!DP9-'Elektřina Stav'!DO9)*'Elektřina Stav'!$N9</f>
        <v>250</v>
      </c>
      <c r="DP9" s="1">
        <f>('Elektřina Stav'!DQ9-'Elektřina Stav'!DP9)*'Elektřina Stav'!$N9</f>
        <v>265</v>
      </c>
      <c r="DQ9" s="1">
        <f>('Elektřina Stav'!DR9-'Elektřina Stav'!DQ9)*'Elektřina Stav'!$N9</f>
        <v>272</v>
      </c>
      <c r="DR9" s="1">
        <f>('Elektřina Stav'!DS9-'Elektřina Stav'!DR9)*'Elektřina Stav'!$N9</f>
        <v>124</v>
      </c>
      <c r="DS9" s="1">
        <f>('Elektřina Stav'!DT9-'Elektřina Stav'!DS9)*'Elektřina Stav'!$N9</f>
        <v>288</v>
      </c>
      <c r="DT9" s="1">
        <f>('Elektřina Stav'!DU9-'Elektřina Stav'!DT9)*'Elektřina Stav'!$N9</f>
        <v>201</v>
      </c>
      <c r="DU9" s="1">
        <f>('Elektřina Stav'!DV9-'Elektřina Stav'!DU9)*'Elektřina Stav'!$N9</f>
        <v>203</v>
      </c>
      <c r="DV9" s="1">
        <f>('Elektřina Stav'!DW9-'Elektřina Stav'!DV9)*'Elektřina Stav'!$N9</f>
        <v>257</v>
      </c>
      <c r="DW9" s="1">
        <f>('Elektřina Stav'!DX9-'Elektřina Stav'!DW9)*'Elektřina Stav'!$N9</f>
        <v>240</v>
      </c>
    </row>
    <row r="10" spans="1:127">
      <c r="A10" s="1" t="str">
        <f>'Elektřina Stav'!A10</f>
        <v>Bb30</v>
      </c>
      <c r="B10" s="1" t="str">
        <f>'Elektřina Stav'!B10</f>
        <v>A</v>
      </c>
      <c r="C10" s="1">
        <f>'Elektřina Stav'!C10</f>
        <v>143</v>
      </c>
      <c r="D10" s="1" t="str">
        <f>'Elektřina Stav'!D10</f>
        <v>PT3</v>
      </c>
      <c r="E10" s="1" t="str">
        <f>'Elektřina Stav'!E10</f>
        <v>Woodgas</v>
      </c>
      <c r="F10" s="8">
        <f>'Elektřina Stav'!F10</f>
        <v>30</v>
      </c>
      <c r="G10" s="8">
        <f>'Elektřina Stav'!G10</f>
        <v>3000</v>
      </c>
      <c r="H10" s="8">
        <f>'Elektřina Stav'!H10</f>
        <v>68.69</v>
      </c>
      <c r="I10" s="5">
        <f>'Elektřina Stav'!I10</f>
        <v>250</v>
      </c>
      <c r="J10" s="1" t="str">
        <f>'Elektřina Stav'!J10</f>
        <v>C02</v>
      </c>
      <c r="K10" s="6" t="str">
        <f>'Elektřina Stav'!K10</f>
        <v>od 25.5.2014</v>
      </c>
      <c r="L10" s="1" t="str">
        <f>'Elektřina Stav'!L10</f>
        <v>0074763/2014</v>
      </c>
      <c r="M10" s="8">
        <f>'Elektřina Stav'!M10</f>
        <v>0</v>
      </c>
      <c r="N10" s="1">
        <f>'Elektřina Stav'!N10</f>
        <v>50</v>
      </c>
      <c r="CR10" s="1">
        <f>('Elektřina Stav'!CS10-'Elektřina Stav'!CR10)*'Elektřina Stav'!$N10</f>
        <v>962.5</v>
      </c>
      <c r="CS10" s="1">
        <f>('Elektřina Stav'!CT10-'Elektřina Stav'!CS10)*'Elektřina Stav'!$N10</f>
        <v>1241.5</v>
      </c>
      <c r="CT10" s="1">
        <f>('Elektřina Stav'!CU10-'Elektřina Stav'!CT10)*'Elektřina Stav'!$N10</f>
        <v>1698.5</v>
      </c>
      <c r="CU10" s="1">
        <f>('Elektřina Stav'!CV10-'Elektřina Stav'!CU10)*'Elektřina Stav'!$N10</f>
        <v>1864.5000000000002</v>
      </c>
      <c r="CV10" s="1">
        <f>('Elektřina Stav'!CW10-'Elektřina Stav'!CV10)*'Elektřina Stav'!$N10</f>
        <v>2309.0000000000005</v>
      </c>
      <c r="CW10" s="1">
        <f>('Elektřina Stav'!CX10-'Elektřina Stav'!CW10)*'Elektřina Stav'!$N10</f>
        <v>2971.4999999999991</v>
      </c>
      <c r="CX10" s="1">
        <f>('Elektřina Stav'!CY10-'Elektřina Stav'!CX10)*'Elektřina Stav'!$N10</f>
        <v>1655.5000000000007</v>
      </c>
      <c r="CY10" s="1">
        <f>('Elektřina Stav'!CZ10-'Elektřina Stav'!CY10)*'Elektřina Stav'!$N10</f>
        <v>2934.9999999999995</v>
      </c>
      <c r="CZ10" s="1">
        <f>('Elektřina Stav'!DA10-'Elektřina Stav'!CZ10)*'Elektřina Stav'!$N10</f>
        <v>4074.5000000000005</v>
      </c>
      <c r="DA10" s="1">
        <f>('Elektřina Stav'!DB10-'Elektřina Stav'!DA10)*'Elektřina Stav'!$N10</f>
        <v>6602.9999999999973</v>
      </c>
      <c r="DB10" s="1">
        <f>('Elektřina Stav'!DC10-'Elektřina Stav'!DB10)*'Elektřina Stav'!$N10</f>
        <v>2622.0000000000027</v>
      </c>
      <c r="DC10" s="1">
        <f>('Elektřina Stav'!DD10-'Elektřina Stav'!DC10)*'Elektřina Stav'!$N10</f>
        <v>543.99999999999977</v>
      </c>
      <c r="DD10" s="1">
        <f>('Elektřina Stav'!DE10-'Elektřina Stav'!DD10)*'Elektřina Stav'!$N10</f>
        <v>551.49999999999864</v>
      </c>
      <c r="DE10" s="1">
        <f>('Elektřina Stav'!DF10-'Elektřina Stav'!DE10)*'Elektřina Stav'!$N10</f>
        <v>488.49999999999909</v>
      </c>
      <c r="DF10" s="1">
        <f>('Elektřina Stav'!DG10-'Elektřina Stav'!DF10)*'Elektřina Stav'!$N10</f>
        <v>478.5000000000025</v>
      </c>
      <c r="DG10" s="1">
        <f>('Elektřina Stav'!DH10-'Elektřina Stav'!DG10)*'Elektřina Stav'!$N10</f>
        <v>565.49999999999727</v>
      </c>
      <c r="DH10" s="1">
        <f>('Elektřina Stav'!DI10-'Elektřina Stav'!DH10)*'Elektřina Stav'!$N10</f>
        <v>674.50000000000045</v>
      </c>
      <c r="DI10" s="1">
        <f>('Elektřina Stav'!DJ10-'Elektřina Stav'!DI10)*'Elektřina Stav'!$N10</f>
        <v>887.5</v>
      </c>
      <c r="DJ10" s="1">
        <f>('Elektřina Stav'!DK10-'Elektřina Stav'!DJ10)*'Elektřina Stav'!$N10</f>
        <v>1180.0000000000011</v>
      </c>
      <c r="DK10" s="1">
        <f>('Elektřina Stav'!DL10-'Elektřina Stav'!DK10)*'Elektřina Stav'!$N10</f>
        <v>1537.5</v>
      </c>
      <c r="DL10" s="1">
        <f>('Elektřina Stav'!DM10-'Elektřina Stav'!DL10)*'Elektřina Stav'!$N10</f>
        <v>1533.5000000000036</v>
      </c>
      <c r="DM10" s="1">
        <f>('Elektřina Stav'!DN10-'Elektřina Stav'!DM10)*'Elektřina Stav'!$N10</f>
        <v>2874.4999999999945</v>
      </c>
      <c r="DN10" s="1">
        <f>('Elektřina Stav'!DO10-'Elektřina Stav'!DN10)*'Elektřina Stav'!$N10</f>
        <v>5107.0000000000055</v>
      </c>
      <c r="DO10" s="1">
        <f>('Elektřina Stav'!DP10-'Elektřina Stav'!DO10)*'Elektřina Stav'!$N10</f>
        <v>9604.4999999999964</v>
      </c>
      <c r="DP10" s="1">
        <f>('Elektřina Stav'!DQ10-'Elektřina Stav'!DP10)*'Elektřina Stav'!$N10</f>
        <v>7520.0000000000045</v>
      </c>
      <c r="DQ10" s="1">
        <f>('Elektřina Stav'!DR10-'Elektřina Stav'!DQ10)*'Elektřina Stav'!$N10</f>
        <v>2417.999999999995</v>
      </c>
      <c r="DR10" s="1">
        <f>('Elektřina Stav'!DS10-'Elektřina Stav'!DR10)*'Elektřina Stav'!$N10</f>
        <v>3520.0000000000045</v>
      </c>
      <c r="DS10" s="1">
        <f>('Elektřina Stav'!DT10-'Elektřina Stav'!DS10)*'Elektřina Stav'!$N10</f>
        <v>3364.9999999999977</v>
      </c>
      <c r="DT10" s="1">
        <f>('Elektřina Stav'!DU10-'Elektřina Stav'!DT10)*'Elektřina Stav'!$N10</f>
        <v>1427.4999999999977</v>
      </c>
      <c r="DU10" s="1">
        <f>('Elektřina Stav'!DV10-'Elektřina Stav'!DU10)*'Elektřina Stav'!$N10</f>
        <v>0</v>
      </c>
      <c r="DV10" s="1">
        <f>('Elektřina Stav'!DW10-'Elektřina Stav'!DV10)*'Elektřina Stav'!$N10</f>
        <v>3822.0000000000027</v>
      </c>
      <c r="DW10" s="1">
        <f>('Elektřina Stav'!DX10-'Elektřina Stav'!DW10)*'Elektřina Stav'!$N10</f>
        <v>4465.4999999999973</v>
      </c>
    </row>
    <row r="11" spans="1:127">
      <c r="A11" s="1" t="str">
        <f>'Elektřina Stav'!A11</f>
        <v>BO2</v>
      </c>
      <c r="B11" s="1" t="str">
        <f>'Elektřina Stav'!B11</f>
        <v>A</v>
      </c>
      <c r="C11" s="1">
        <f>'Elektřina Stav'!C11</f>
        <v>109</v>
      </c>
      <c r="D11" s="1" t="str">
        <f>'Elektřina Stav'!D11</f>
        <v>PT3</v>
      </c>
      <c r="E11" s="1" t="str">
        <f>'Elektřina Stav'!E11</f>
        <v>O2</v>
      </c>
      <c r="F11" s="8">
        <f>'Elektřina Stav'!F11</f>
        <v>314</v>
      </c>
      <c r="G11" s="8" t="str">
        <f>'Elektřina Stav'!G11</f>
        <v>magnetka</v>
      </c>
      <c r="H11" s="1">
        <f>'Elektřina Stav'!H11</f>
        <v>32</v>
      </c>
      <c r="I11" s="5">
        <f>'Elektřina Stav'!I11</f>
        <v>50</v>
      </c>
      <c r="J11" s="1" t="str">
        <f>'Elektřina Stav'!J11</f>
        <v>C02</v>
      </c>
      <c r="K11" s="6" t="str">
        <f>'Elektřina Stav'!K11</f>
        <v>od května 09</v>
      </c>
      <c r="L11" s="1">
        <f>'Elektřina Stav'!L11</f>
        <v>95638</v>
      </c>
      <c r="M11" s="8">
        <f>'Elektřina Stav'!M11</f>
        <v>0</v>
      </c>
      <c r="N11" s="1">
        <f>'Elektřina Stav'!N11</f>
        <v>1</v>
      </c>
      <c r="AD11" s="1">
        <f>('Elektřina Stav'!AE11-'Elektřina Stav'!AD11)*'Elektřina Stav'!$N11</f>
        <v>0</v>
      </c>
      <c r="AE11" s="1">
        <f>('Elektřina Stav'!AF11-'Elektřina Stav'!AE11)*'Elektřina Stav'!$N11</f>
        <v>0</v>
      </c>
      <c r="AF11" s="1">
        <f>('Elektřina Stav'!AG11-'Elektřina Stav'!AF11)*'Elektřina Stav'!$N11</f>
        <v>0</v>
      </c>
      <c r="AG11" s="1">
        <f>('Elektřina Stav'!AH11-'Elektřina Stav'!AG11)*'Elektřina Stav'!$N11</f>
        <v>0</v>
      </c>
      <c r="AH11" s="1">
        <f>('Elektřina Stav'!AI11-'Elektřina Stav'!AH11)*'Elektřina Stav'!$N11</f>
        <v>0</v>
      </c>
      <c r="AI11" s="1">
        <f>('Elektřina Stav'!AJ11-'Elektřina Stav'!AI11)*'Elektřina Stav'!$N11</f>
        <v>23.3</v>
      </c>
      <c r="AJ11" s="1">
        <f>('Elektřina Stav'!AK11-'Elektřina Stav'!AJ11)*'Elektřina Stav'!$N11</f>
        <v>0</v>
      </c>
      <c r="AK11" s="1">
        <f>('Elektřina Stav'!AL11-'Elektřina Stav'!AK11)*'Elektřina Stav'!$N11</f>
        <v>714.7</v>
      </c>
      <c r="AL11" s="1">
        <f>('Elektřina Stav'!AM11-'Elektřina Stav'!AL11)*'Elektřina Stav'!$N11</f>
        <v>813</v>
      </c>
      <c r="AM11" s="1">
        <f>('Elektřina Stav'!AN11-'Elektřina Stav'!AM11)*'Elektřina Stav'!$N11</f>
        <v>884</v>
      </c>
      <c r="AN11" s="1">
        <f>('Elektřina Stav'!AO11-'Elektřina Stav'!AN11)*'Elektřina Stav'!$N11</f>
        <v>812</v>
      </c>
      <c r="AO11" s="1">
        <f>('Elektřina Stav'!AP11-'Elektřina Stav'!AO11)*'Elektřina Stav'!$N11</f>
        <v>784</v>
      </c>
      <c r="AP11" s="1">
        <f>('Elektřina Stav'!AQ11-'Elektřina Stav'!AP11)*'Elektřina Stav'!$N11</f>
        <v>799</v>
      </c>
      <c r="AQ11" s="1">
        <f>('Elektřina Stav'!AR11-'Elektřina Stav'!AQ11)*'Elektřina Stav'!$N11</f>
        <v>790</v>
      </c>
      <c r="AR11" s="1">
        <f>('Elektřina Stav'!AS11-'Elektřina Stav'!AR11)*'Elektřina Stav'!$N11</f>
        <v>739</v>
      </c>
      <c r="AS11" s="1">
        <f>('Elektřina Stav'!AT11-'Elektřina Stav'!AS11)*'Elektřina Stav'!$N11</f>
        <v>724</v>
      </c>
      <c r="AT11" s="1">
        <f>('Elektřina Stav'!AU11-'Elektřina Stav'!AT11)*'Elektřina Stav'!$N11</f>
        <v>879</v>
      </c>
      <c r="AU11" s="1">
        <f>('Elektřina Stav'!AV11-'Elektřina Stav'!AU11)*'Elektřina Stav'!$N11</f>
        <v>817</v>
      </c>
      <c r="AV11" s="1">
        <f>('Elektřina Stav'!AW11-'Elektřina Stav'!AV11)*'Elektřina Stav'!$N11</f>
        <v>1561</v>
      </c>
      <c r="AW11" s="1">
        <f>('Elektřina Stav'!AX11-'Elektřina Stav'!AW11)*'Elektřina Stav'!$N11</f>
        <v>1702</v>
      </c>
      <c r="AX11" s="1">
        <f>('Elektřina Stav'!AY11-'Elektřina Stav'!AX11)*'Elektřina Stav'!$N11</f>
        <v>1765</v>
      </c>
      <c r="AY11" s="1">
        <f>('Elektřina Stav'!AZ11-'Elektřina Stav'!AY11)*'Elektřina Stav'!$N11</f>
        <v>1743</v>
      </c>
      <c r="AZ11" s="1">
        <f>('Elektřina Stav'!BA11-'Elektřina Stav'!AZ11)*'Elektřina Stav'!$N11</f>
        <v>1091</v>
      </c>
      <c r="BA11" s="1">
        <f>('Elektřina Stav'!BB11-'Elektřina Stav'!BA11)*'Elektřina Stav'!$N11</f>
        <v>914</v>
      </c>
      <c r="BB11" s="1">
        <f>('Elektřina Stav'!BC11-'Elektřina Stav'!BB11)*'Elektřina Stav'!$N11</f>
        <v>975</v>
      </c>
      <c r="BC11" s="1">
        <f>('Elektřina Stav'!BD11-'Elektřina Stav'!BC11)*'Elektřina Stav'!$N11</f>
        <v>1106</v>
      </c>
      <c r="BD11" s="1">
        <f>('Elektřina Stav'!BE11-'Elektřina Stav'!BD11)*'Elektřina Stav'!$N11</f>
        <v>945</v>
      </c>
      <c r="BE11" s="1">
        <f>('Elektřina Stav'!BF11-'Elektřina Stav'!BE11)*'Elektřina Stav'!$N11</f>
        <v>844</v>
      </c>
      <c r="BF11" s="1">
        <f>('Elektřina Stav'!BG11-'Elektřina Stav'!BF11)*'Elektřina Stav'!$N11</f>
        <v>887</v>
      </c>
      <c r="BG11" s="1">
        <f>('Elektřina Stav'!BH11-'Elektřina Stav'!BG11)*'Elektřina Stav'!$N11</f>
        <v>949</v>
      </c>
      <c r="BH11" s="1">
        <f>('Elektřina Stav'!BI11-'Elektřina Stav'!BH11)*'Elektřina Stav'!$N11</f>
        <v>1082</v>
      </c>
      <c r="BI11" s="1">
        <f>('Elektřina Stav'!BJ11-'Elektřina Stav'!BI11)*'Elektřina Stav'!$N11</f>
        <v>1065</v>
      </c>
      <c r="BJ11" s="1">
        <f>('Elektřina Stav'!BK11-'Elektřina Stav'!BJ11)*'Elektřina Stav'!$N11</f>
        <v>1017</v>
      </c>
      <c r="BK11" s="1">
        <f>('Elektřina Stav'!BL11-'Elektřina Stav'!BK11)*'Elektřina Stav'!$N11</f>
        <v>1188</v>
      </c>
      <c r="BL11" s="1">
        <f>('Elektřina Stav'!BM11-'Elektřina Stav'!BL11)*'Elektřina Stav'!$N11</f>
        <v>1003</v>
      </c>
      <c r="BM11" s="1">
        <f>('Elektřina Stav'!BN11-'Elektřina Stav'!BM11)*'Elektřina Stav'!$N11</f>
        <v>880</v>
      </c>
      <c r="BN11" s="1">
        <f>('Elektřina Stav'!BO11-'Elektřina Stav'!BN11)*'Elektřina Stav'!$N11</f>
        <v>787</v>
      </c>
      <c r="BO11" s="1">
        <f>('Elektřina Stav'!BP11-'Elektřina Stav'!BO11)*'Elektřina Stav'!$N11</f>
        <v>780</v>
      </c>
      <c r="BP11" s="1">
        <f>('Elektřina Stav'!BQ11-'Elektřina Stav'!BP11)*'Elektřina Stav'!$N11</f>
        <v>904</v>
      </c>
      <c r="BQ11" s="1">
        <f>('Elektřina Stav'!BR11-'Elektřina Stav'!BQ11)*'Elektřina Stav'!$N11</f>
        <v>1054</v>
      </c>
      <c r="BR11" s="1">
        <f>('Elektřina Stav'!BS11-'Elektřina Stav'!BR11)*'Elektřina Stav'!$N11</f>
        <v>819</v>
      </c>
      <c r="BS11" s="1">
        <f>('Elektřina Stav'!BT11-'Elektřina Stav'!BS11)*'Elektřina Stav'!$N11</f>
        <v>907</v>
      </c>
      <c r="BT11" s="1">
        <f>('Elektřina Stav'!BU11-'Elektřina Stav'!BT11)*'Elektřina Stav'!$N11</f>
        <v>1044</v>
      </c>
      <c r="BU11" s="1">
        <f>('Elektřina Stav'!BV11-'Elektřina Stav'!BU11)*'Elektřina Stav'!$N11</f>
        <v>1009</v>
      </c>
      <c r="BV11" s="1">
        <f>('Elektřina Stav'!BW11-'Elektřina Stav'!BV11)*'Elektřina Stav'!$N11</f>
        <v>1180</v>
      </c>
      <c r="BW11" s="1">
        <f>('Elektřina Stav'!BX11-'Elektřina Stav'!BW11)*'Elektřina Stav'!$N11</f>
        <v>1169</v>
      </c>
      <c r="BX11" s="1">
        <f>('Elektřina Stav'!BY11-'Elektřina Stav'!BX11)*'Elektřina Stav'!$N11</f>
        <v>919</v>
      </c>
      <c r="BY11" s="1">
        <f>('Elektřina Stav'!BZ11-'Elektřina Stav'!BY11)*'Elektřina Stav'!$N11</f>
        <v>777</v>
      </c>
      <c r="BZ11" s="1">
        <f>('Elektřina Stav'!CA11-'Elektřina Stav'!BZ11)*'Elektřina Stav'!$N11</f>
        <v>737</v>
      </c>
      <c r="CA11" s="1">
        <f>('Elektřina Stav'!CB11-'Elektřina Stav'!CA11)*'Elektřina Stav'!$N11</f>
        <v>890</v>
      </c>
      <c r="CB11" s="1">
        <f>('Elektřina Stav'!CC11-'Elektřina Stav'!CB11)*'Elektřina Stav'!$N11</f>
        <v>925</v>
      </c>
      <c r="CC11" s="1">
        <f>('Elektřina Stav'!CD11-'Elektřina Stav'!CC11)*'Elektřina Stav'!$N11</f>
        <v>806</v>
      </c>
      <c r="CD11" s="1">
        <f>('Elektřina Stav'!CE11-'Elektřina Stav'!CD11)*'Elektřina Stav'!$N11</f>
        <v>843</v>
      </c>
      <c r="CE11" s="1">
        <f>('Elektřina Stav'!CF11-'Elektřina Stav'!CE11)*'Elektřina Stav'!$N11</f>
        <v>905</v>
      </c>
      <c r="CF11" s="1">
        <f>('Elektřina Stav'!CG11-'Elektřina Stav'!CF11)*'Elektřina Stav'!$N11</f>
        <v>899</v>
      </c>
      <c r="CG11" s="1">
        <f>('Elektřina Stav'!CH11-'Elektřina Stav'!CG11)*'Elektřina Stav'!$N11</f>
        <v>929</v>
      </c>
      <c r="CH11" s="1">
        <f>('Elektřina Stav'!CI11-'Elektřina Stav'!CH11)*'Elektřina Stav'!$N11</f>
        <v>1230</v>
      </c>
      <c r="CI11" s="1">
        <f>('Elektřina Stav'!CJ11-'Elektřina Stav'!CI11)*'Elektřina Stav'!$N11</f>
        <v>1054</v>
      </c>
      <c r="CJ11" s="1">
        <f>('Elektřina Stav'!CK11-'Elektřina Stav'!CJ11)*'Elektřina Stav'!$N11</f>
        <v>922</v>
      </c>
      <c r="CK11" s="1">
        <f>('Elektřina Stav'!CL11-'Elektřina Stav'!CK11)*'Elektřina Stav'!$N11</f>
        <v>854</v>
      </c>
      <c r="CL11" s="1">
        <f>('Elektřina Stav'!CM11-'Elektřina Stav'!CL11)*'Elektřina Stav'!$N11</f>
        <v>756</v>
      </c>
      <c r="CM11" s="1">
        <f>('Elektřina Stav'!CN11-'Elektřina Stav'!CM11)*'Elektřina Stav'!$N11</f>
        <v>901</v>
      </c>
      <c r="CN11" s="1">
        <f>('Elektřina Stav'!CO11-'Elektřina Stav'!CN11)*'Elektřina Stav'!$N11</f>
        <v>840</v>
      </c>
      <c r="CO11" s="1">
        <f>('Elektřina Stav'!CP11-'Elektřina Stav'!CO11)*'Elektřina Stav'!$N11</f>
        <v>734</v>
      </c>
      <c r="CP11" s="1">
        <f>('Elektřina Stav'!CQ11-'Elektřina Stav'!CP11)*'Elektřina Stav'!$N11</f>
        <v>828</v>
      </c>
      <c r="CQ11" s="1">
        <f>('Elektřina Stav'!CR11-'Elektřina Stav'!CQ11)*'Elektřina Stav'!$N11</f>
        <v>864</v>
      </c>
      <c r="CR11" s="1">
        <f>('Elektřina Stav'!CS11-'Elektřina Stav'!CR11)*'Elektřina Stav'!$N11</f>
        <v>899</v>
      </c>
      <c r="CS11" s="1">
        <f>('Elektřina Stav'!CT11-'Elektřina Stav'!CS11)*'Elektřina Stav'!$N11</f>
        <v>1056</v>
      </c>
      <c r="CT11" s="1">
        <f>('Elektřina Stav'!CU11-'Elektřina Stav'!CT11)*'Elektřina Stav'!$N11</f>
        <v>1111</v>
      </c>
      <c r="CU11" s="1">
        <f>('Elektřina Stav'!CV11-'Elektřina Stav'!CU11)*'Elektřina Stav'!$N11</f>
        <v>960</v>
      </c>
      <c r="CV11" s="1">
        <f>('Elektřina Stav'!CW11-'Elektřina Stav'!CV11)*'Elektřina Stav'!$N11</f>
        <v>998</v>
      </c>
      <c r="CW11" s="1">
        <f>('Elektřina Stav'!CX11-'Elektřina Stav'!CW11)*'Elektřina Stav'!$N11</f>
        <v>891</v>
      </c>
      <c r="CX11" s="1">
        <f>('Elektřina Stav'!CY11-'Elektřina Stav'!CX11)*'Elektřina Stav'!$N11</f>
        <v>743</v>
      </c>
      <c r="CY11" s="1">
        <f>('Elektřina Stav'!CZ11-'Elektřina Stav'!CY11)*'Elektřina Stav'!$N11</f>
        <v>912</v>
      </c>
      <c r="CZ11" s="1">
        <f>('Elektřina Stav'!DA11-'Elektřina Stav'!CZ11)*'Elektřina Stav'!$N11</f>
        <v>823</v>
      </c>
      <c r="DA11" s="1">
        <f>('Elektřina Stav'!DB11-'Elektřina Stav'!DA11)*'Elektřina Stav'!$N11</f>
        <v>805</v>
      </c>
      <c r="DB11" s="1">
        <f>('Elektřina Stav'!DC11-'Elektřina Stav'!DB11)*'Elektřina Stav'!$N11</f>
        <v>847</v>
      </c>
      <c r="DC11" s="1">
        <f>('Elektřina Stav'!DD11-'Elektřina Stav'!DC11)*'Elektřina Stav'!$N11</f>
        <v>860</v>
      </c>
      <c r="DD11" s="1">
        <f>('Elektřina Stav'!DE11-'Elektřina Stav'!DD11)*'Elektřina Stav'!$N11</f>
        <v>877</v>
      </c>
      <c r="DE11" s="1">
        <f>('Elektřina Stav'!DF11-'Elektřina Stav'!DE11)*'Elektřina Stav'!$N11</f>
        <v>1066</v>
      </c>
      <c r="DF11" s="1">
        <f>('Elektřina Stav'!DG11-'Elektřina Stav'!DF11)*'Elektřina Stav'!$N11</f>
        <v>1224</v>
      </c>
      <c r="DG11" s="1">
        <f>('Elektřina Stav'!DH11-'Elektřina Stav'!DG11)*'Elektřina Stav'!$N11</f>
        <v>1244</v>
      </c>
      <c r="DH11" s="1">
        <f>('Elektřina Stav'!DI11-'Elektřina Stav'!DH11)*'Elektřina Stav'!$N11</f>
        <v>948</v>
      </c>
      <c r="DI11" s="1">
        <f>('Elektřina Stav'!DJ11-'Elektřina Stav'!DI11)*'Elektřina Stav'!$N11</f>
        <v>828</v>
      </c>
      <c r="DJ11" s="1">
        <f>('Elektřina Stav'!DK11-'Elektřina Stav'!DJ11)*'Elektřina Stav'!$N11</f>
        <v>849</v>
      </c>
      <c r="DK11" s="1">
        <f>('Elektřina Stav'!DL11-'Elektřina Stav'!DK11)*'Elektřina Stav'!$N11</f>
        <v>814</v>
      </c>
      <c r="DL11" s="1">
        <f>('Elektřina Stav'!DM11-'Elektřina Stav'!DL11)*'Elektřina Stav'!$N11</f>
        <v>849</v>
      </c>
      <c r="DM11" s="1">
        <f>('Elektřina Stav'!DN11-'Elektřina Stav'!DM11)*'Elektřina Stav'!$N11</f>
        <v>962</v>
      </c>
      <c r="DN11" s="1">
        <f>('Elektřina Stav'!DO11-'Elektřina Stav'!DN11)*'Elektřina Stav'!$N11</f>
        <v>991</v>
      </c>
      <c r="DO11" s="1">
        <f>('Elektřina Stav'!DP11-'Elektřina Stav'!DO11)*'Elektřina Stav'!$N11</f>
        <v>972</v>
      </c>
      <c r="DP11" s="1">
        <f>('Elektřina Stav'!DQ11-'Elektřina Stav'!DP11)*'Elektřina Stav'!$N11</f>
        <v>1178</v>
      </c>
      <c r="DQ11" s="1">
        <f>('Elektřina Stav'!DR11-'Elektřina Stav'!DQ11)*'Elektřina Stav'!$N11</f>
        <v>1591</v>
      </c>
      <c r="DR11" s="1">
        <f>('Elektřina Stav'!DS11-'Elektřina Stav'!DR11)*'Elektřina Stav'!$N11</f>
        <v>1208</v>
      </c>
      <c r="DS11" s="1">
        <f>('Elektřina Stav'!DT11-'Elektřina Stav'!DS11)*'Elektřina Stav'!$N11</f>
        <v>1700</v>
      </c>
      <c r="DT11" s="1">
        <f>('Elektřina Stav'!DU11-'Elektřina Stav'!DT11)*'Elektřina Stav'!$N11</f>
        <v>1577</v>
      </c>
      <c r="DU11" s="1">
        <f>('Elektřina Stav'!DV11-'Elektřina Stav'!DU11)*'Elektřina Stav'!$N11</f>
        <v>1472</v>
      </c>
      <c r="DV11" s="1">
        <f>('Elektřina Stav'!DW11-'Elektřina Stav'!DV11)*'Elektřina Stav'!$N11</f>
        <v>1384</v>
      </c>
      <c r="DW11" s="1">
        <f>('Elektřina Stav'!DX11-'Elektřina Stav'!DW11)*'Elektřina Stav'!$N11</f>
        <v>1318</v>
      </c>
    </row>
    <row r="12" spans="1:127">
      <c r="A12" s="1" t="str">
        <f>'Elektřina Stav'!A12</f>
        <v>Cb40</v>
      </c>
      <c r="B12" s="1" t="str">
        <f>'Elektřina Stav'!B12</f>
        <v>A</v>
      </c>
      <c r="C12" s="1">
        <f>'Elektřina Stav'!C12</f>
        <v>135</v>
      </c>
      <c r="D12" s="1" t="str">
        <f>'Elektřina Stav'!D12</f>
        <v>PT4</v>
      </c>
      <c r="E12" s="1" t="str">
        <f>'Elektřina Stav'!E12</f>
        <v>CL Metal (2)</v>
      </c>
      <c r="F12" s="8">
        <f>'Elektřina Stav'!F12</f>
        <v>40</v>
      </c>
      <c r="G12" s="8">
        <f>'Elektřina Stav'!G12</f>
        <v>4000</v>
      </c>
      <c r="H12" s="1">
        <f>'Elektřina Stav'!H12</f>
        <v>18</v>
      </c>
      <c r="I12" s="5">
        <f>'Elektřina Stav'!I12</f>
        <v>125</v>
      </c>
      <c r="J12" s="1" t="str">
        <f>'Elektřina Stav'!J12</f>
        <v>C02</v>
      </c>
      <c r="K12" s="6" t="str">
        <f>'Elektřina Stav'!K12</f>
        <v>Druhý vývod</v>
      </c>
      <c r="L12" s="1" t="str">
        <f>'Elektřina Stav'!L12</f>
        <v>0030445/2011</v>
      </c>
      <c r="M12" s="8">
        <f>'Elektřina Stav'!M12</f>
        <v>0</v>
      </c>
      <c r="N12" s="1">
        <f>'Elektřina Stav'!N12</f>
        <v>40</v>
      </c>
      <c r="BX12" s="1">
        <f>('Elektřina Stav'!BY12-'Elektřina Stav'!BX12)*'Elektřina Stav'!$N12</f>
        <v>0</v>
      </c>
      <c r="BY12" s="1">
        <f>('Elektřina Stav'!BZ12-'Elektřina Stav'!BY12)*'Elektřina Stav'!$N12</f>
        <v>500</v>
      </c>
      <c r="BZ12" s="1">
        <f>('Elektřina Stav'!CA12-'Elektřina Stav'!BZ12)*'Elektřina Stav'!$N12</f>
        <v>1352</v>
      </c>
      <c r="CA12" s="1">
        <f>('Elektřina Stav'!CB12-'Elektřina Stav'!CA12)*'Elektřina Stav'!$N12</f>
        <v>2592</v>
      </c>
      <c r="CB12" s="1">
        <f>('Elektřina Stav'!CC12-'Elektřina Stav'!CB12)*'Elektřina Stav'!$N12</f>
        <v>4613.6000000000004</v>
      </c>
      <c r="CC12" s="1">
        <f>('Elektřina Stav'!CD12-'Elektřina Stav'!CC12)*'Elektřina Stav'!$N12</f>
        <v>3539.2000000000007</v>
      </c>
      <c r="CD12" s="1">
        <f>('Elektřina Stav'!CE12-'Elektřina Stav'!CD12)*'Elektřina Stav'!$N12</f>
        <v>4188.7999999999993</v>
      </c>
      <c r="CE12" s="1">
        <f>('Elektřina Stav'!CF12-'Elektřina Stav'!CE12)*'Elektřina Stav'!$N12</f>
        <v>2384.4000000000005</v>
      </c>
      <c r="CF12" s="1">
        <f>('Elektřina Stav'!CG12-'Elektřina Stav'!CF12)*'Elektřina Stav'!$N12</f>
        <v>1888.8000000000011</v>
      </c>
      <c r="CG12" s="1">
        <f>('Elektřina Stav'!CH12-'Elektřina Stav'!CG12)*'Elektřina Stav'!$N12</f>
        <v>2511.5999999999985</v>
      </c>
      <c r="CH12" s="1">
        <f>('Elektřina Stav'!CI12-'Elektřina Stav'!CH12)*'Elektřina Stav'!$N12</f>
        <v>2435.1999999999998</v>
      </c>
      <c r="CI12" s="1">
        <f>('Elektřina Stav'!CJ12-'Elektřina Stav'!CI12)*'Elektřina Stav'!$N12</f>
        <v>1348.0000000000018</v>
      </c>
      <c r="CJ12" s="1">
        <f>('Elektřina Stav'!CK12-'Elektřina Stav'!CJ12)*'Elektřina Stav'!$N12</f>
        <v>3631.5999999999985</v>
      </c>
      <c r="CK12" s="1">
        <f>('Elektřina Stav'!CL12-'Elektřina Stav'!CK12)*'Elektřina Stav'!$N12</f>
        <v>3627.199999999998</v>
      </c>
      <c r="CL12" s="1">
        <f>('Elektřina Stav'!CM12-'Elektřina Stav'!CL12)*'Elektřina Stav'!$N12</f>
        <v>4111.2000000000035</v>
      </c>
      <c r="CM12" s="1">
        <f>('Elektřina Stav'!CN12-'Elektřina Stav'!CM12)*'Elektřina Stav'!$N12</f>
        <v>4088.7999999999965</v>
      </c>
      <c r="CN12" s="1">
        <f>('Elektřina Stav'!CO12-'Elektřina Stav'!CN12)*'Elektřina Stav'!$N12</f>
        <v>3888.4000000000015</v>
      </c>
      <c r="CO12" s="1">
        <f>('Elektřina Stav'!CP12-'Elektřina Stav'!CO12)*'Elektřina Stav'!$N12</f>
        <v>4273.9999999999964</v>
      </c>
      <c r="CP12" s="1">
        <f>('Elektřina Stav'!CQ12-'Elektřina Stav'!CP12)*'Elektřina Stav'!$N12</f>
        <v>5246.8000000000029</v>
      </c>
      <c r="CQ12" s="1">
        <f>('Elektřina Stav'!CR12-'Elektřina Stav'!CQ12)*'Elektřina Stav'!$N12</f>
        <v>5729.2000000000007</v>
      </c>
      <c r="CR12" s="1">
        <f>('Elektřina Stav'!CS12-'Elektřina Stav'!CR12)*'Elektřina Stav'!$N12</f>
        <v>6010.4</v>
      </c>
      <c r="CS12" s="1">
        <f>('Elektřina Stav'!CT12-'Elektřina Stav'!CS12)*'Elektřina Stav'!$N12</f>
        <v>5912.3999999999978</v>
      </c>
      <c r="CT12" s="1">
        <f>('Elektřina Stav'!CU12-'Elektřina Stav'!CT12)*'Elektřina Stav'!$N12</f>
        <v>5046.4000000000033</v>
      </c>
      <c r="CU12" s="1">
        <f>('Elektřina Stav'!CV12-'Elektřina Stav'!CU12)*'Elektřina Stav'!$N12</f>
        <v>6468.799999999992</v>
      </c>
      <c r="CV12" s="1">
        <f>('Elektřina Stav'!CW12-'Elektřina Stav'!CV12)*'Elektřina Stav'!$N12</f>
        <v>7266.0000000000036</v>
      </c>
      <c r="CW12" s="1">
        <f>('Elektřina Stav'!CX12-'Elektřina Stav'!CW12)*'Elektřina Stav'!$N12</f>
        <v>7094.4000000000051</v>
      </c>
      <c r="CX12" s="1">
        <f>('Elektřina Stav'!CY12-'Elektřina Stav'!CX12)*'Elektřina Stav'!$N12</f>
        <v>7442.8000000000065</v>
      </c>
      <c r="CY12" s="1">
        <f>('Elektřina Stav'!CZ12-'Elektřina Stav'!CY12)*'Elektřina Stav'!$N12</f>
        <v>5957.599999999984</v>
      </c>
      <c r="CZ12" s="1">
        <f>('Elektřina Stav'!DA12-'Elektřina Stav'!CZ12)*'Elektřina Stav'!$N12</f>
        <v>8042.400000000016</v>
      </c>
      <c r="DA12" s="1">
        <f>('Elektřina Stav'!DB12-'Elektřina Stav'!DA12)*'Elektřina Stav'!$N12</f>
        <v>8353.5999999999876</v>
      </c>
      <c r="DB12" s="1">
        <f>('Elektřina Stav'!DC12-'Elektřina Stav'!DB12)*'Elektřina Stav'!$N12</f>
        <v>9305.6000000000131</v>
      </c>
      <c r="DC12" s="1">
        <f>('Elektřina Stav'!DD12-'Elektřina Stav'!DC12)*'Elektřina Stav'!$N12</f>
        <v>7165.1999999999862</v>
      </c>
      <c r="DD12" s="1">
        <f>('Elektřina Stav'!DE12-'Elektřina Stav'!DD12)*'Elektřina Stav'!$N12</f>
        <v>5071.5999999999985</v>
      </c>
      <c r="DE12" s="1">
        <f>('Elektřina Stav'!DF12-'Elektřina Stav'!DE12)*'Elektřina Stav'!$N12</f>
        <v>7688.8000000000102</v>
      </c>
      <c r="DF12" s="1">
        <f>('Elektřina Stav'!DG12-'Elektřina Stav'!DF12)*'Elektřina Stav'!$N12</f>
        <v>9763.1999999999971</v>
      </c>
      <c r="DG12" s="1">
        <f>('Elektřina Stav'!DH12-'Elektřina Stav'!DG12)*'Elektřina Stav'!$N12</f>
        <v>6828.4000000000015</v>
      </c>
      <c r="DH12" s="1">
        <f>('Elektřina Stav'!DI12-'Elektřina Stav'!DH12)*'Elektřina Stav'!$N12</f>
        <v>8049.1999999999825</v>
      </c>
      <c r="DI12" s="1">
        <f>('Elektřina Stav'!DJ12-'Elektřina Stav'!DI12)*'Elektřina Stav'!$N12</f>
        <v>7959.6000000000276</v>
      </c>
      <c r="DJ12" s="1">
        <f>('Elektřina Stav'!DK12-'Elektřina Stav'!DJ12)*'Elektřina Stav'!$N12</f>
        <v>7943.1999999999971</v>
      </c>
      <c r="DK12" s="1">
        <f>('Elektřina Stav'!DL12-'Elektřina Stav'!DK12)*'Elektřina Stav'!$N12</f>
        <v>5735.2000000000044</v>
      </c>
      <c r="DL12" s="1">
        <f>('Elektřina Stav'!DM12-'Elektřina Stav'!DL12)*'Elektřina Stav'!$N12</f>
        <v>6819.1999999999825</v>
      </c>
      <c r="DM12" s="1">
        <f>('Elektřina Stav'!DN12-'Elektřina Stav'!DM12)*'Elektřina Stav'!$N12</f>
        <v>8041.5999999999985</v>
      </c>
      <c r="DN12" s="1">
        <f>('Elektřina Stav'!DO12-'Elektřina Stav'!DN12)*'Elektřina Stav'!$N12</f>
        <v>7896.8000000000029</v>
      </c>
      <c r="DO12" s="1">
        <f>('Elektřina Stav'!DP12-'Elektřina Stav'!DO12)*'Elektřina Stav'!$N12</f>
        <v>6685.6000000000131</v>
      </c>
      <c r="DP12" s="1">
        <f>('Elektřina Stav'!DQ12-'Elektřina Stav'!DP12)*'Elektřina Stav'!$N12</f>
        <v>7308.4000000000015</v>
      </c>
      <c r="DQ12" s="1">
        <f>('Elektřina Stav'!DR12-'Elektřina Stav'!DQ12)*'Elektřina Stav'!$N12</f>
        <v>7340.7999999999811</v>
      </c>
      <c r="DR12" s="1">
        <f>('Elektřina Stav'!DS12-'Elektřina Stav'!DR12)*'Elektřina Stav'!$N12</f>
        <v>5819.2000000000189</v>
      </c>
      <c r="DS12" s="1">
        <f>('Elektřina Stav'!DT12-'Elektřina Stav'!DS12)*'Elektřina Stav'!$N12</f>
        <v>6837.9999999999927</v>
      </c>
      <c r="DT12" s="1">
        <f>('Elektřina Stav'!DU12-'Elektřina Stav'!DT12)*'Elektřina Stav'!$N12</f>
        <v>5674.7999999999956</v>
      </c>
      <c r="DU12" s="1">
        <f>('Elektřina Stav'!DV12-'Elektřina Stav'!DU12)*'Elektřina Stav'!$N12</f>
        <v>5180</v>
      </c>
      <c r="DV12" s="1">
        <f>('Elektřina Stav'!DW12-'Elektřina Stav'!DV12)*'Elektřina Stav'!$N12</f>
        <v>7794.7999999999956</v>
      </c>
      <c r="DW12" s="1">
        <f>('Elektřina Stav'!DX12-'Elektřina Stav'!DW12)*'Elektřina Stav'!$N12</f>
        <v>6522.7999999999884</v>
      </c>
    </row>
    <row r="13" spans="1:127">
      <c r="A13" s="1" t="str">
        <f>'Elektřina Stav'!A13</f>
        <v>Cb43</v>
      </c>
      <c r="B13" s="1" t="str">
        <f>'Elektřina Stav'!B13</f>
        <v>A</v>
      </c>
      <c r="C13" s="1">
        <f>'Elektřina Stav'!C13</f>
        <v>111</v>
      </c>
      <c r="D13" s="1" t="str">
        <f>'Elektřina Stav'!D13</f>
        <v>PT4</v>
      </c>
      <c r="E13" s="1" t="str">
        <f>'Elektřina Stav'!E13</f>
        <v>Czech Sun Rise</v>
      </c>
      <c r="F13" s="8">
        <f>'Elektřina Stav'!F13</f>
        <v>43</v>
      </c>
      <c r="G13" s="8">
        <f>'Elektřina Stav'!G13</f>
        <v>4300</v>
      </c>
      <c r="H13" s="1">
        <f>'Elektřina Stav'!H13</f>
        <v>12</v>
      </c>
      <c r="I13" s="5">
        <f>'Elektřina Stav'!I13</f>
        <v>315</v>
      </c>
      <c r="J13" s="1" t="str">
        <f>'Elektřina Stav'!J13</f>
        <v>C02</v>
      </c>
      <c r="K13" s="6" t="str">
        <f>'Elektřina Stav'!K13</f>
        <v>Odečítat desetiny</v>
      </c>
      <c r="L13" s="7" t="str">
        <f>'Elektřina Stav'!L13</f>
        <v>0023076/2010</v>
      </c>
      <c r="M13" s="8">
        <f>'Elektřina Stav'!M13</f>
        <v>0</v>
      </c>
      <c r="N13" s="1">
        <f>'Elektřina Stav'!N13</f>
        <v>80</v>
      </c>
      <c r="AJ13" s="1">
        <f>('Elektřina Stav'!AK13-'Elektřina Stav'!AJ13)*'Elektřina Stav'!$N13</f>
        <v>0</v>
      </c>
      <c r="AK13" s="1">
        <f>('Elektřina Stav'!AL13-'Elektřina Stav'!AK13)*'Elektřina Stav'!$N13</f>
        <v>0</v>
      </c>
      <c r="AL13" s="1">
        <f>('Elektřina Stav'!AM13-'Elektřina Stav'!AL13)*'Elektřina Stav'!$N13</f>
        <v>0</v>
      </c>
      <c r="AM13" s="1">
        <f>('Elektřina Stav'!AN13-'Elektřina Stav'!AM13)*'Elektřina Stav'!$N13</f>
        <v>0</v>
      </c>
      <c r="AN13" s="1">
        <f>('Elektřina Stav'!AO13-'Elektřina Stav'!AN13)*'Elektřina Stav'!$N13</f>
        <v>0</v>
      </c>
      <c r="AO13" s="1">
        <f>('Elektřina Stav'!AP13-'Elektřina Stav'!AO13)*'Elektřina Stav'!$N13</f>
        <v>0</v>
      </c>
      <c r="AP13" s="1">
        <f>('Elektřina Stav'!AQ13-'Elektřina Stav'!AP13)*'Elektřina Stav'!$N13</f>
        <v>0</v>
      </c>
      <c r="AQ13" s="1">
        <f>('Elektřina Stav'!AR13-'Elektřina Stav'!AQ13)*'Elektřina Stav'!$N13</f>
        <v>0</v>
      </c>
      <c r="AR13" s="1">
        <f>('Elektřina Stav'!AS13-'Elektřina Stav'!AR13)*'Elektřina Stav'!$N13</f>
        <v>0</v>
      </c>
      <c r="AS13" s="1">
        <f>('Elektřina Stav'!AT13-'Elektřina Stav'!AS13)*'Elektřina Stav'!$N13</f>
        <v>0</v>
      </c>
      <c r="AT13" s="1">
        <f>('Elektřina Stav'!AU13-'Elektřina Stav'!AT13)*'Elektřina Stav'!$N13</f>
        <v>0</v>
      </c>
      <c r="AU13" s="1">
        <f>('Elektřina Stav'!AV13-'Elektřina Stav'!AU13)*'Elektřina Stav'!$N13</f>
        <v>0</v>
      </c>
      <c r="AV13" s="1">
        <f>('Elektřina Stav'!AW13-'Elektřina Stav'!AV13)*'Elektřina Stav'!$N13</f>
        <v>0</v>
      </c>
      <c r="AW13" s="1">
        <f>('Elektřina Stav'!AX13-'Elektřina Stav'!AW13)*'Elektřina Stav'!$N13</f>
        <v>0</v>
      </c>
      <c r="AX13" s="1">
        <f>('Elektřina Stav'!AY13-'Elektřina Stav'!AX13)*'Elektřina Stav'!$N13</f>
        <v>0</v>
      </c>
      <c r="AY13" s="1">
        <f>('Elektřina Stav'!AZ13-'Elektřina Stav'!AY13)*'Elektřina Stav'!$N13</f>
        <v>0</v>
      </c>
      <c r="AZ13" s="1">
        <f>('Elektřina Stav'!BA13-'Elektřina Stav'!AZ13)*'Elektřina Stav'!$N13</f>
        <v>1046.4000000000001</v>
      </c>
      <c r="BA13" s="1">
        <f>('Elektřina Stav'!BB13-'Elektřina Stav'!BA13)*'Elektřina Stav'!$N13</f>
        <v>0</v>
      </c>
      <c r="BB13" s="1">
        <f>('Elektřina Stav'!BC13-'Elektřina Stav'!BB13)*'Elektřina Stav'!$N13</f>
        <v>79.200000000000017</v>
      </c>
      <c r="BC13" s="1">
        <f>('Elektřina Stav'!BD13-'Elektřina Stav'!BC13)*'Elektřina Stav'!$N13</f>
        <v>2.3999999999999488</v>
      </c>
      <c r="BD13" s="1">
        <f>('Elektřina Stav'!BE13-'Elektřina Stav'!BD13)*'Elektřina Stav'!$N13</f>
        <v>24.000000000000057</v>
      </c>
      <c r="BE13" s="1">
        <f>('Elektřina Stav'!BF13-'Elektřina Stav'!BE13)*'Elektřina Stav'!$N13</f>
        <v>47.999999999999972</v>
      </c>
      <c r="BF13" s="1">
        <f>('Elektřina Stav'!BG13-'Elektřina Stav'!BF13)*'Elektřina Stav'!$N13</f>
        <v>11.200000000000045</v>
      </c>
      <c r="BG13" s="1">
        <f>('Elektřina Stav'!BH13-'Elektřina Stav'!BG13)*'Elektřina Stav'!$N13</f>
        <v>0.79999999999998295</v>
      </c>
      <c r="BH13" s="1">
        <f>('Elektřina Stav'!BI13-'Elektřina Stav'!BH13)*'Elektřina Stav'!$N13</f>
        <v>239.20000000000002</v>
      </c>
      <c r="BI13" s="1">
        <f>('Elektřina Stav'!BJ13-'Elektřina Stav'!BI13)*'Elektřina Stav'!$N13</f>
        <v>120</v>
      </c>
      <c r="BJ13" s="1">
        <f>('Elektřina Stav'!BK13-'Elektřina Stav'!BJ13)*'Elektřina Stav'!$N13</f>
        <v>219.19999999999987</v>
      </c>
      <c r="BK13" s="1">
        <f>('Elektřina Stav'!BL13-'Elektřina Stav'!BK13)*'Elektřina Stav'!$N13</f>
        <v>303.20000000000022</v>
      </c>
      <c r="BL13" s="1">
        <f>('Elektřina Stav'!BM13-'Elektřina Stav'!BL13)*'Elektřina Stav'!$N13</f>
        <v>319.19999999999987</v>
      </c>
      <c r="BM13" s="1">
        <f>('Elektřina Stav'!BN13-'Elektřina Stav'!BM13)*'Elektřina Stav'!$N13</f>
        <v>184.00000000000006</v>
      </c>
      <c r="BN13" s="1">
        <f>('Elektřina Stav'!BO13-'Elektřina Stav'!BN13)*'Elektřina Stav'!$N13</f>
        <v>347.1999999999997</v>
      </c>
      <c r="BO13" s="1">
        <f>('Elektřina Stav'!BP13-'Elektřina Stav'!BO13)*'Elektřina Stav'!$N13</f>
        <v>268.00000000000011</v>
      </c>
      <c r="BP13" s="1">
        <f>('Elektřina Stav'!BQ13-'Elektřina Stav'!BP13)*'Elektřina Stav'!$N13</f>
        <v>448.79999999999995</v>
      </c>
      <c r="BQ13" s="1">
        <f>('Elektřina Stav'!BR13-'Elektřina Stav'!BQ13)*'Elektřina Stav'!$N13</f>
        <v>309.60000000000036</v>
      </c>
      <c r="BR13" s="1">
        <f>('Elektřina Stav'!BS13-'Elektřina Stav'!BR13)*'Elektřina Stav'!$N13</f>
        <v>456.80000000000007</v>
      </c>
      <c r="BS13" s="1">
        <f>('Elektřina Stav'!BT13-'Elektřina Stav'!BS13)*'Elektřina Stav'!$N13</f>
        <v>336.7999999999995</v>
      </c>
      <c r="BT13" s="1">
        <f>('Elektřina Stav'!BU13-'Elektřina Stav'!BT13)*'Elektřina Stav'!$N13</f>
        <v>314.39999999999998</v>
      </c>
      <c r="BU13" s="1">
        <f>('Elektřina Stav'!BV13-'Elektřina Stav'!BU13)*'Elektřina Stav'!$N13</f>
        <v>306.40000000000043</v>
      </c>
      <c r="BV13" s="1">
        <f>('Elektřina Stav'!BW13-'Elektřina Stav'!BV13)*'Elektřina Stav'!$N13</f>
        <v>333.60000000000014</v>
      </c>
      <c r="BW13" s="1">
        <f>('Elektřina Stav'!BX13-'Elektřina Stav'!BW13)*'Elektřina Stav'!$N13</f>
        <v>441.59999999999968</v>
      </c>
      <c r="BX13" s="1">
        <f>('Elektřina Stav'!BY13-'Elektřina Stav'!BX13)*'Elektřina Stav'!$N13</f>
        <v>422.40000000000009</v>
      </c>
      <c r="BY13" s="1">
        <f>('Elektřina Stav'!BZ13-'Elektřina Stav'!BY13)*'Elektřina Stav'!$N13</f>
        <v>632.79999999999973</v>
      </c>
      <c r="BZ13" s="1">
        <f>('Elektřina Stav'!CA13-'Elektřina Stav'!BZ13)*'Elektřina Stav'!$N13</f>
        <v>384.80000000000018</v>
      </c>
      <c r="CA13" s="1">
        <f>('Elektřina Stav'!CB13-'Elektřina Stav'!CA13)*'Elektřina Stav'!$N13</f>
        <v>360</v>
      </c>
      <c r="CB13" s="1">
        <f>('Elektřina Stav'!CC13-'Elektřina Stav'!CB13)*'Elektřina Stav'!$N13</f>
        <v>419.19999999999959</v>
      </c>
      <c r="CC13" s="1">
        <f>('Elektřina Stav'!CD13-'Elektřina Stav'!CC13)*'Elektřina Stav'!$N13</f>
        <v>328.00000000000068</v>
      </c>
      <c r="CD13" s="1">
        <f>('Elektřina Stav'!CE13-'Elektřina Stav'!CD13)*'Elektřina Stav'!$N13</f>
        <v>342.40000000000009</v>
      </c>
      <c r="CE13" s="1">
        <f>('Elektřina Stav'!CF13-'Elektřina Stav'!CE13)*'Elektřina Stav'!$N13</f>
        <v>354.39999999999941</v>
      </c>
      <c r="CF13" s="1">
        <f>('Elektřina Stav'!CG13-'Elektřina Stav'!CF13)*'Elektřina Stav'!$N13</f>
        <v>323.99999999999977</v>
      </c>
      <c r="CG13" s="1">
        <f>('Elektřina Stav'!CH13-'Elektřina Stav'!CG13)*'Elektřina Stav'!$N13</f>
        <v>304.00000000000091</v>
      </c>
      <c r="CH13" s="1">
        <f>('Elektřina Stav'!CI13-'Elektřina Stav'!CH13)*'Elektřina Stav'!$N13</f>
        <v>191.99999999999932</v>
      </c>
      <c r="CI13" s="1">
        <f>('Elektřina Stav'!CJ13-'Elektřina Stav'!CI13)*'Elektřina Stav'!$N13</f>
        <v>131.99999999999932</v>
      </c>
      <c r="CJ13" s="1">
        <f>('Elektřina Stav'!CK13-'Elektřina Stav'!CJ13)*'Elektřina Stav'!$N13</f>
        <v>332.800000000002</v>
      </c>
      <c r="CK13" s="1">
        <f>('Elektřina Stav'!CL13-'Elektřina Stav'!CK13)*'Elektřina Stav'!$N13</f>
        <v>722.39999999999782</v>
      </c>
      <c r="CL13" s="1">
        <f>('Elektřina Stav'!CM13-'Elektřina Stav'!CL13)*'Elektřina Stav'!$N13</f>
        <v>308.00000000000182</v>
      </c>
      <c r="CM13" s="1">
        <f>('Elektřina Stav'!CN13-'Elektřina Stav'!CM13)*'Elektřina Stav'!$N13</f>
        <v>437.59999999999991</v>
      </c>
      <c r="CN13" s="1">
        <f>('Elektřina Stav'!CO13-'Elektřina Stav'!CN13)*'Elektřina Stav'!$N13</f>
        <v>1050.3999999999996</v>
      </c>
      <c r="CO13" s="1">
        <f>('Elektřina Stav'!CP13-'Elektřina Stav'!CO13)*'Elektřina Stav'!$N13</f>
        <v>-515.19999999999982</v>
      </c>
      <c r="CP13" s="1">
        <f>('Elektřina Stav'!CQ13-'Elektřina Stav'!CP13)*'Elektřina Stav'!$N13</f>
        <v>409.60000000000036</v>
      </c>
      <c r="CQ13" s="1">
        <f>('Elektřina Stav'!CR13-'Elektřina Stav'!CQ13)*'Elektřina Stav'!$N13</f>
        <v>307.20000000000027</v>
      </c>
      <c r="CR13" s="1">
        <f>('Elektřina Stav'!CS13-'Elektřina Stav'!CR13)*'Elektřina Stav'!$N13</f>
        <v>210.39999999999964</v>
      </c>
      <c r="CS13" s="1">
        <f>('Elektřina Stav'!CT13-'Elektřina Stav'!CS13)*'Elektřina Stav'!$N13</f>
        <v>217.59999999999991</v>
      </c>
      <c r="CT13" s="1">
        <f>('Elektřina Stav'!CU13-'Elektřina Stav'!CT13)*'Elektřina Stav'!$N13</f>
        <v>344.80000000000018</v>
      </c>
      <c r="CU13" s="1">
        <f>('Elektřina Stav'!CV13-'Elektřina Stav'!CU13)*'Elektřina Stav'!$N13</f>
        <v>181.59999999999854</v>
      </c>
      <c r="CV13" s="1">
        <f>('Elektřina Stav'!CW13-'Elektřina Stav'!CV13)*'Elektřina Stav'!$N13</f>
        <v>293.60000000000127</v>
      </c>
      <c r="CW13" s="1">
        <f>('Elektřina Stav'!CX13-'Elektřina Stav'!CW13)*'Elektřina Stav'!$N13</f>
        <v>379.19999999999845</v>
      </c>
      <c r="CX13" s="1">
        <f>('Elektřina Stav'!CY13-'Elektřina Stav'!CX13)*'Elektřina Stav'!$N13</f>
        <v>205.60000000000173</v>
      </c>
      <c r="CY13" s="1">
        <f>('Elektřina Stav'!CZ13-'Elektřina Stav'!CY13)*'Elektřina Stav'!$N13</f>
        <v>247.99999999999955</v>
      </c>
      <c r="CZ13" s="1">
        <f>('Elektřina Stav'!DA13-'Elektřina Stav'!CZ13)*'Elektřina Stav'!$N13</f>
        <v>324.80000000000018</v>
      </c>
      <c r="DA13" s="1">
        <f>('Elektřina Stav'!DB13-'Elektřina Stav'!DA13)*'Elektřina Stav'!$N13</f>
        <v>315.99999999999909</v>
      </c>
      <c r="DB13" s="1">
        <f>('Elektřina Stav'!DC13-'Elektřina Stav'!DB13)*'Elektřina Stav'!$N13</f>
        <v>221.60000000000082</v>
      </c>
      <c r="DC13" s="1">
        <f>('Elektřina Stav'!DD13-'Elektřina Stav'!DC13)*'Elektřina Stav'!$N13</f>
        <v>229.60000000000036</v>
      </c>
      <c r="DD13" s="1">
        <f>('Elektřina Stav'!DE13-'Elektřina Stav'!DD13)*'Elektřina Stav'!$N13</f>
        <v>187.99999999999955</v>
      </c>
      <c r="DE13" s="1">
        <f>('Elektřina Stav'!DF13-'Elektřina Stav'!DE13)*'Elektřina Stav'!$N13</f>
        <v>181.59999999999854</v>
      </c>
      <c r="DF13" s="1">
        <f>('Elektřina Stav'!DG13-'Elektřina Stav'!DF13)*'Elektřina Stav'!$N13</f>
        <v>188.80000000000109</v>
      </c>
      <c r="DG13" s="1">
        <f>('Elektřina Stav'!DH13-'Elektřina Stav'!DG13)*'Elektřina Stav'!$N13</f>
        <v>105.59999999999945</v>
      </c>
      <c r="DH13" s="1">
        <f>('Elektřina Stav'!DI13-'Elektřina Stav'!DH13)*'Elektřina Stav'!$N13</f>
        <v>286.400000000001</v>
      </c>
      <c r="DI13" s="1">
        <f>('Elektřina Stav'!DJ13-'Elektřina Stav'!DI13)*'Elektřina Stav'!$N13</f>
        <v>268.79999999999882</v>
      </c>
      <c r="DJ13" s="1">
        <f>('Elektřina Stav'!DK13-'Elektřina Stav'!DJ13)*'Elektřina Stav'!$N13</f>
        <v>267.20000000000027</v>
      </c>
      <c r="DK13" s="1">
        <f>('Elektřina Stav'!DL13-'Elektřina Stav'!DK13)*'Elektřina Stav'!$N13</f>
        <v>184.00000000000091</v>
      </c>
      <c r="DL13" s="1">
        <f>('Elektřina Stav'!DM13-'Elektřina Stav'!DL13)*'Elektřina Stav'!$N13</f>
        <v>331.19999999999891</v>
      </c>
      <c r="DM13" s="1">
        <f>('Elektřina Stav'!DN13-'Elektřina Stav'!DM13)*'Elektřina Stav'!$N13</f>
        <v>256.80000000000064</v>
      </c>
      <c r="DN13" s="1">
        <f>('Elektřina Stav'!DO13-'Elektřina Stav'!DN13)*'Elektřina Stav'!$N13</f>
        <v>321.60000000000082</v>
      </c>
      <c r="DO13" s="1">
        <f>('Elektřina Stav'!DP13-'Elektřina Stav'!DO13)*'Elektřina Stav'!$N13</f>
        <v>287.99999999999955</v>
      </c>
      <c r="DP13" s="1">
        <f>('Elektřina Stav'!DQ13-'Elektřina Stav'!DP13)*'Elektřina Stav'!$N13</f>
        <v>240</v>
      </c>
      <c r="DQ13" s="1">
        <f>('Elektřina Stav'!DR13-'Elektřina Stav'!DQ13)*'Elektřina Stav'!$N13</f>
        <v>170.39999999999964</v>
      </c>
      <c r="DR13" s="1">
        <f>('Elektřina Stav'!DS13-'Elektřina Stav'!DR13)*'Elektřina Stav'!$N13</f>
        <v>184.80000000000018</v>
      </c>
      <c r="DS13" s="1">
        <f>('Elektřina Stav'!DT13-'Elektřina Stav'!DS13)*'Elektřina Stav'!$N13</f>
        <v>263.19999999999936</v>
      </c>
      <c r="DT13" s="1">
        <f>('Elektřina Stav'!DU13-'Elektřina Stav'!DT13)*'Elektřina Stav'!$N13</f>
        <v>294.39999999999827</v>
      </c>
      <c r="DU13" s="1">
        <f>('Elektřina Stav'!DV13-'Elektřina Stav'!DU13)*'Elektřina Stav'!$N13</f>
        <v>218.40000000000146</v>
      </c>
      <c r="DV13" s="1">
        <f>('Elektřina Stav'!DW13-'Elektřina Stav'!DV13)*'Elektřina Stav'!$N13</f>
        <v>209.60000000000036</v>
      </c>
      <c r="DW13" s="1">
        <f>('Elektřina Stav'!DX13-'Elektřina Stav'!DW13)*'Elektřina Stav'!$N13</f>
        <v>440.79999999999927</v>
      </c>
    </row>
    <row r="14" spans="1:127">
      <c r="A14" s="1" t="str">
        <f>'Elektřina Stav'!A14</f>
        <v>Cb43</v>
      </c>
      <c r="B14" s="1" t="str">
        <f>'Elektřina Stav'!B14</f>
        <v>A</v>
      </c>
      <c r="C14" s="1">
        <f>'Elektřina Stav'!C14</f>
        <v>144</v>
      </c>
      <c r="D14" s="1" t="str">
        <f>'Elektřina Stav'!D14</f>
        <v>PT4</v>
      </c>
      <c r="E14" s="1" t="str">
        <f>'Elektřina Stav'!E14</f>
        <v>TPS</v>
      </c>
      <c r="F14" s="8">
        <f>'Elektřina Stav'!F14</f>
        <v>43</v>
      </c>
      <c r="G14" s="8">
        <f>'Elektřina Stav'!G14</f>
        <v>4300</v>
      </c>
      <c r="H14" s="1">
        <f>'Elektřina Stav'!H14</f>
        <v>11</v>
      </c>
      <c r="I14" s="5">
        <f>'Elektřina Stav'!I14</f>
        <v>300</v>
      </c>
      <c r="J14" s="1" t="str">
        <f>'Elektřina Stav'!J14</f>
        <v>C02</v>
      </c>
      <c r="K14" s="6">
        <f>'Elektřina Stav'!K14</f>
        <v>0</v>
      </c>
      <c r="L14" s="7" t="str">
        <f>'Elektřina Stav'!L14</f>
        <v>NO 0052177/2013</v>
      </c>
      <c r="M14" s="8">
        <f>'Elektřina Stav'!M14</f>
        <v>0</v>
      </c>
      <c r="N14" s="1">
        <f>'Elektřina Stav'!N14</f>
        <v>60</v>
      </c>
      <c r="AB14" s="1">
        <f>('Elektřina Stav'!AC14-'Elektřina Stav'!AB14)*'Elektřina Stav'!$N14</f>
        <v>0</v>
      </c>
      <c r="AC14" s="1">
        <f>('Elektřina Stav'!AD14-'Elektřina Stav'!AC14)*'Elektřina Stav'!$N14</f>
        <v>0</v>
      </c>
      <c r="AD14" s="1">
        <f>('Elektřina Stav'!AE14-'Elektřina Stav'!AD14)*'Elektřina Stav'!$N14</f>
        <v>0</v>
      </c>
      <c r="AE14" s="1">
        <f>('Elektřina Stav'!AF14-'Elektřina Stav'!AE14)*'Elektřina Stav'!$N14</f>
        <v>0</v>
      </c>
      <c r="AF14" s="1">
        <f>('Elektřina Stav'!AG14-'Elektřina Stav'!AF14)*'Elektřina Stav'!$N14</f>
        <v>0</v>
      </c>
      <c r="AG14" s="1">
        <f>('Elektřina Stav'!AH14-'Elektřina Stav'!AG14)*'Elektřina Stav'!$N14</f>
        <v>0</v>
      </c>
      <c r="AH14" s="1">
        <f>('Elektřina Stav'!AI14-'Elektřina Stav'!AH14)*'Elektřina Stav'!$N14</f>
        <v>0</v>
      </c>
      <c r="AI14" s="1">
        <f>('Elektřina Stav'!AJ14-'Elektřina Stav'!AI14)*'Elektřina Stav'!$N14</f>
        <v>0</v>
      </c>
      <c r="AJ14" s="1">
        <f>('Elektřina Stav'!AK14-'Elektřina Stav'!AJ14)*'Elektřina Stav'!$N14</f>
        <v>0</v>
      </c>
      <c r="AK14" s="1">
        <f>('Elektřina Stav'!AL14-'Elektřina Stav'!AK14)*'Elektřina Stav'!$N14</f>
        <v>0</v>
      </c>
      <c r="AL14" s="1">
        <f>('Elektřina Stav'!AM14-'Elektřina Stav'!AL14)*'Elektřina Stav'!$N14</f>
        <v>0</v>
      </c>
      <c r="AM14" s="1">
        <f>('Elektřina Stav'!AN14-'Elektřina Stav'!AM14)*'Elektřina Stav'!$N14</f>
        <v>0</v>
      </c>
      <c r="AN14" s="1">
        <f>('Elektřina Stav'!AO14-'Elektřina Stav'!AN14)*'Elektřina Stav'!$N14</f>
        <v>0</v>
      </c>
      <c r="AO14" s="1">
        <f>('Elektřina Stav'!AP14-'Elektřina Stav'!AO14)*'Elektřina Stav'!$N14</f>
        <v>0</v>
      </c>
      <c r="AP14" s="1">
        <f>('Elektřina Stav'!AQ14-'Elektřina Stav'!AP14)*'Elektřina Stav'!$N14</f>
        <v>0</v>
      </c>
      <c r="AQ14" s="1">
        <f>('Elektřina Stav'!AR14-'Elektřina Stav'!AQ14)*'Elektřina Stav'!$N14</f>
        <v>0</v>
      </c>
      <c r="AR14" s="1">
        <f>('Elektřina Stav'!AS14-'Elektřina Stav'!AR14)*'Elektřina Stav'!$N14</f>
        <v>0</v>
      </c>
      <c r="AS14" s="1">
        <f>('Elektřina Stav'!AT14-'Elektřina Stav'!AS14)*'Elektřina Stav'!$N14</f>
        <v>0</v>
      </c>
      <c r="AT14" s="1">
        <f>('Elektřina Stav'!AU14-'Elektřina Stav'!AT14)*'Elektřina Stav'!$N14</f>
        <v>0</v>
      </c>
      <c r="AU14" s="1">
        <f>('Elektřina Stav'!AV14-'Elektřina Stav'!AU14)*'Elektřina Stav'!$N14</f>
        <v>0</v>
      </c>
      <c r="AV14" s="1">
        <f>('Elektřina Stav'!AW14-'Elektřina Stav'!AV14)*'Elektřina Stav'!$N14</f>
        <v>0</v>
      </c>
      <c r="AW14" s="1">
        <f>('Elektřina Stav'!AX14-'Elektřina Stav'!AW14)*'Elektřina Stav'!$N14</f>
        <v>0</v>
      </c>
      <c r="AX14" s="1">
        <f>('Elektřina Stav'!AY14-'Elektřina Stav'!AX14)*'Elektřina Stav'!$N14</f>
        <v>0</v>
      </c>
      <c r="AY14" s="1">
        <f>('Elektřina Stav'!AZ14-'Elektřina Stav'!AY14)*'Elektřina Stav'!$N14</f>
        <v>0</v>
      </c>
      <c r="AZ14" s="1">
        <f>('Elektřina Stav'!BA14-'Elektřina Stav'!AZ14)*'Elektřina Stav'!$N14</f>
        <v>0</v>
      </c>
      <c r="BA14" s="1">
        <f>('Elektřina Stav'!BB14-'Elektřina Stav'!BA14)*'Elektřina Stav'!$N14</f>
        <v>0</v>
      </c>
      <c r="BB14" s="1">
        <f>('Elektřina Stav'!BC14-'Elektřina Stav'!BB14)*'Elektřina Stav'!$N14</f>
        <v>0</v>
      </c>
      <c r="BC14" s="1">
        <f>('Elektřina Stav'!BD14-'Elektřina Stav'!BC14)*'Elektřina Stav'!$N14</f>
        <v>0</v>
      </c>
      <c r="BD14" s="1">
        <f>('Elektřina Stav'!BE14-'Elektřina Stav'!BD14)*'Elektřina Stav'!$N14</f>
        <v>0</v>
      </c>
      <c r="BE14" s="1">
        <f>('Elektřina Stav'!BF14-'Elektřina Stav'!BE14)*'Elektřina Stav'!$N14</f>
        <v>0</v>
      </c>
      <c r="BF14" s="1">
        <f>('Elektřina Stav'!BG14-'Elektřina Stav'!BF14)*'Elektřina Stav'!$N14</f>
        <v>0</v>
      </c>
      <c r="BG14" s="1">
        <f>('Elektřina Stav'!BH14-'Elektřina Stav'!BG14)*'Elektřina Stav'!$N14</f>
        <v>0</v>
      </c>
      <c r="BH14" s="1">
        <f>('Elektřina Stav'!BI14-'Elektřina Stav'!BH14)*'Elektřina Stav'!$N14</f>
        <v>0</v>
      </c>
      <c r="BI14" s="1">
        <f>('Elektřina Stav'!BJ14-'Elektřina Stav'!BI14)*'Elektřina Stav'!$N14</f>
        <v>0</v>
      </c>
      <c r="BJ14" s="1">
        <f>('Elektřina Stav'!BK14-'Elektřina Stav'!BJ14)*'Elektřina Stav'!$N14</f>
        <v>0</v>
      </c>
      <c r="BK14" s="1">
        <f>('Elektřina Stav'!BL14-'Elektřina Stav'!BK14)*'Elektřina Stav'!$N14</f>
        <v>0</v>
      </c>
      <c r="BL14" s="1">
        <f>('Elektřina Stav'!BM14-'Elektřina Stav'!BL14)*'Elektřina Stav'!$N14</f>
        <v>0</v>
      </c>
      <c r="BM14" s="1">
        <f>('Elektřina Stav'!BN14-'Elektřina Stav'!BM14)*'Elektřina Stav'!$N14</f>
        <v>0</v>
      </c>
      <c r="BN14" s="1">
        <f>('Elektřina Stav'!BO14-'Elektřina Stav'!BN14)*'Elektřina Stav'!$N14</f>
        <v>0</v>
      </c>
      <c r="BO14" s="1">
        <f>('Elektřina Stav'!BP14-'Elektřina Stav'!BO14)*'Elektřina Stav'!$N14</f>
        <v>0</v>
      </c>
      <c r="BP14" s="1">
        <f>('Elektřina Stav'!BQ14-'Elektřina Stav'!BP14)*'Elektřina Stav'!$N14</f>
        <v>0</v>
      </c>
      <c r="BQ14" s="1">
        <f>('Elektřina Stav'!BR14-'Elektřina Stav'!BQ14+100000)*'Elektřina Stav'!$N14</f>
        <v>6000000</v>
      </c>
      <c r="BR14" s="1">
        <f>('Elektřina Stav'!BS14-'Elektřina Stav'!BR14)*'Elektřina Stav'!$N14</f>
        <v>0</v>
      </c>
      <c r="BS14" s="1">
        <f>('Elektřina Stav'!BT14-'Elektřina Stav'!BS14)*'Elektřina Stav'!$N14</f>
        <v>0</v>
      </c>
      <c r="BT14" s="1">
        <f>('Elektřina Stav'!BU14-'Elektřina Stav'!BT14)*'Elektřina Stav'!$N14</f>
        <v>0</v>
      </c>
      <c r="BU14" s="1">
        <f>('Elektřina Stav'!BV14-'Elektřina Stav'!BU14)*'Elektřina Stav'!$N14</f>
        <v>0</v>
      </c>
      <c r="BV14" s="1">
        <f>('Elektřina Stav'!BW14-'Elektřina Stav'!BV14)*'Elektřina Stav'!$N14</f>
        <v>0</v>
      </c>
      <c r="BW14" s="1">
        <f>('Elektřina Stav'!BX14-'Elektřina Stav'!BW14)*'Elektřina Stav'!$N14</f>
        <v>0</v>
      </c>
      <c r="BX14" s="1">
        <f>('Elektřina Stav'!BY14-'Elektřina Stav'!BX14)*'Elektřina Stav'!$N14</f>
        <v>0</v>
      </c>
      <c r="BY14" s="1">
        <f>('Elektřina Stav'!BZ14-'Elektřina Stav'!BY14)*'Elektřina Stav'!$N14</f>
        <v>0</v>
      </c>
      <c r="BZ14" s="1">
        <f>('Elektřina Stav'!CA14-'Elektřina Stav'!BZ14)*'Elektřina Stav'!$N14</f>
        <v>0</v>
      </c>
      <c r="CA14" s="1">
        <f>('Elektřina Stav'!CB14-'Elektřina Stav'!CA14)*'Elektřina Stav'!$N14</f>
        <v>0</v>
      </c>
      <c r="CB14" s="1">
        <f>('Elektřina Stav'!CC14-'Elektřina Stav'!CB14)*'Elektřina Stav'!$N14</f>
        <v>0</v>
      </c>
      <c r="CC14" s="1">
        <f>('Elektřina Stav'!CD14-'Elektřina Stav'!CC14)*'Elektřina Stav'!$N14</f>
        <v>0</v>
      </c>
      <c r="CD14" s="1">
        <f>('Elektřina Stav'!CE14-'Elektřina Stav'!CD14)*'Elektřina Stav'!$N14</f>
        <v>0</v>
      </c>
      <c r="CE14" s="1">
        <f>('Elektřina Stav'!CF14-'Elektřina Stav'!CE14)*'Elektřina Stav'!$N14</f>
        <v>0</v>
      </c>
      <c r="CF14" s="1">
        <f>('Elektřina Stav'!CG14-'Elektřina Stav'!CF14)*'Elektřina Stav'!$N14</f>
        <v>0</v>
      </c>
      <c r="CG14" s="1">
        <f>('Elektřina Stav'!CH14-'Elektřina Stav'!CG14)*'Elektřina Stav'!$N14</f>
        <v>0</v>
      </c>
      <c r="CH14" s="1">
        <f>('Elektřina Stav'!CI14-'Elektřina Stav'!CH14)*'Elektřina Stav'!$N14</f>
        <v>0</v>
      </c>
      <c r="CI14" s="1">
        <f>('Elektřina Stav'!CJ14-'Elektřina Stav'!CI14)*'Elektřina Stav'!$N14</f>
        <v>0</v>
      </c>
      <c r="CJ14" s="1">
        <f>('Elektřina Stav'!CK14-'Elektřina Stav'!CJ14)*'Elektřina Stav'!$N14</f>
        <v>462</v>
      </c>
      <c r="CK14" s="1">
        <f>('Elektřina Stav'!CL14-'Elektřina Stav'!CK14)*'Elektřina Stav'!$N14</f>
        <v>16961.400000000001</v>
      </c>
      <c r="CL14" s="1">
        <f>('Elektřina Stav'!CM14-'Elektřina Stav'!CL14)*'Elektřina Stav'!$N14</f>
        <v>31542.000000000004</v>
      </c>
      <c r="CM14" s="1">
        <f>('Elektřina Stav'!CN14-'Elektřina Stav'!CM14)*'Elektřina Stav'!$N14</f>
        <v>41038.199999999997</v>
      </c>
      <c r="CN14" s="1">
        <f>('Elektřina Stav'!CO14-'Elektřina Stav'!CN14)*'Elektřina Stav'!$N14</f>
        <v>36112.199999999997</v>
      </c>
      <c r="CO14" s="1">
        <f>('Elektřina Stav'!CP14-'Elektřina Stav'!CO14)*'Elektřina Stav'!$N14</f>
        <v>31217.399999999998</v>
      </c>
      <c r="CP14" s="1">
        <f>('Elektřina Stav'!CQ14-'Elektřina Stav'!CP14)*'Elektřina Stav'!$N14</f>
        <v>25582.800000000007</v>
      </c>
      <c r="CQ14" s="1">
        <f>('Elektřina Stav'!CR14-'Elektřina Stav'!CQ14)*'Elektřina Stav'!$N14</f>
        <v>21307.800000000007</v>
      </c>
      <c r="CR14" s="1">
        <f>('Elektřina Stav'!CS14-'Elektřina Stav'!CR14)*'Elektřina Stav'!$N14</f>
        <v>16693.800000000003</v>
      </c>
      <c r="CS14" s="1">
        <f>('Elektřina Stav'!CT14-'Elektřina Stav'!CS14)*'Elektřina Stav'!$N14</f>
        <v>16153.800000000001</v>
      </c>
      <c r="CT14" s="1">
        <f>('Elektřina Stav'!CU14-'Elektřina Stav'!CT14)*'Elektřina Stav'!$N14</f>
        <v>14626.800000000012</v>
      </c>
      <c r="CU14" s="1">
        <f>('Elektřina Stav'!CV14-'Elektřina Stav'!CU14)*'Elektřina Stav'!$N14</f>
        <v>14703.599999999969</v>
      </c>
      <c r="CV14" s="1">
        <f>('Elektřina Stav'!CW14-'Elektřina Stav'!CV14)*'Elektřina Stav'!$N14</f>
        <v>12712.800000000007</v>
      </c>
      <c r="CW14" s="1">
        <f>('Elektřina Stav'!CX14-'Elektřina Stav'!CW14)*'Elektřina Stav'!$N14</f>
        <v>21187.199999999993</v>
      </c>
      <c r="CX14" s="1">
        <f>('Elektřina Stav'!CY14-'Elektřina Stav'!CX14)*'Elektřina Stav'!$N14</f>
        <v>25655.400000000009</v>
      </c>
      <c r="CY14" s="1">
        <f>('Elektřina Stav'!CZ14-'Elektřina Stav'!CY14)*'Elektřina Stav'!$N14</f>
        <v>25795.800000000017</v>
      </c>
      <c r="CZ14" s="1">
        <f>('Elektřina Stav'!DA14-'Elektřina Stav'!CZ14)*'Elektřina Stav'!$N14</f>
        <v>35113.799999999974</v>
      </c>
      <c r="DA14" s="1">
        <f>('Elektřina Stav'!DB14-'Elektřina Stav'!DA14)*'Elektřina Stav'!$N14</f>
        <v>42862.2</v>
      </c>
      <c r="DB14" s="1">
        <f>('Elektřina Stav'!DC14-'Elektřina Stav'!DB14)*'Elektřina Stav'!$N14</f>
        <v>34652.399999999994</v>
      </c>
      <c r="DC14" s="1">
        <f>('Elektřina Stav'!DD14-'Elektřina Stav'!DC14)*'Elektřina Stav'!$N14</f>
        <v>23816.400000000031</v>
      </c>
      <c r="DD14" s="1">
        <f>('Elektřina Stav'!DE14-'Elektřina Stav'!DD14)*'Elektřina Stav'!$N14</f>
        <v>16850.999999999967</v>
      </c>
      <c r="DE14" s="1">
        <f>('Elektřina Stav'!DF14-'Elektřina Stav'!DE14)*'Elektřina Stav'!$N14</f>
        <v>11416.800000000039</v>
      </c>
      <c r="DF14" s="1">
        <f>('Elektřina Stav'!DG14-'Elektřina Stav'!DF14)*'Elektřina Stav'!$N14</f>
        <v>13678.199999999961</v>
      </c>
      <c r="DG14" s="1">
        <f>('Elektřina Stav'!DH14-'Elektřina Stav'!DG14)*'Elektřina Stav'!$N14</f>
        <v>10088.999999999978</v>
      </c>
      <c r="DH14" s="1">
        <f>('Elektřina Stav'!DI14-'Elektřina Stav'!DH14)*'Elektřina Stav'!$N14</f>
        <v>10690.800000000017</v>
      </c>
      <c r="DI14" s="1">
        <f>('Elektřina Stav'!DJ14-'Elektřina Stav'!DI14)*'Elektřina Stav'!$N14</f>
        <v>24508.800000000083</v>
      </c>
      <c r="DJ14" s="1">
        <f>('Elektřina Stav'!DK14-'Elektřina Stav'!DJ14)*'Elektřina Stav'!$N14</f>
        <v>27560.3999999999</v>
      </c>
      <c r="DK14" s="1">
        <f>('Elektřina Stav'!DL14-'Elektřina Stav'!DK14)*'Elektřina Stav'!$N14</f>
        <v>22527.600000000057</v>
      </c>
      <c r="DL14" s="1">
        <f>('Elektřina Stav'!DM14-'Elektřina Stav'!DL14)*'Elektřina Stav'!$N14</f>
        <v>34028.399999999965</v>
      </c>
      <c r="DM14" s="1">
        <f>('Elektřina Stav'!DN14-'Elektřina Stav'!DM14)*'Elektřina Stav'!$N14</f>
        <v>32350.200000000004</v>
      </c>
      <c r="DN14" s="1">
        <f>('Elektřina Stav'!DO14-'Elektřina Stav'!DN14)*'Elektřina Stav'!$N14</f>
        <v>24439.799999999996</v>
      </c>
      <c r="DO14" s="1">
        <f>('Elektřina Stav'!DP14-'Elektřina Stav'!DO14)*'Elektřina Stav'!$N14</f>
        <v>16390.200000000004</v>
      </c>
      <c r="DP14" s="1">
        <f>('Elektřina Stav'!DQ14-'Elektřina Stav'!DP14)*'Elektřina Stav'!$N14</f>
        <v>11107.200000000048</v>
      </c>
      <c r="DQ14" s="1">
        <f>('Elektřina Stav'!DR14-'Elektřina Stav'!DQ14)*'Elektřina Stav'!$N14</f>
        <v>9815.4000000000087</v>
      </c>
      <c r="DR14" s="1">
        <f>('Elektřina Stav'!DS14-'Elektřina Stav'!DR14)*'Elektřina Stav'!$N14</f>
        <v>9233.3999999999651</v>
      </c>
      <c r="DS14" s="1">
        <f>('Elektřina Stav'!DT14-'Elektřina Stav'!DS14)*'Elektřina Stav'!$N14</f>
        <v>7197.5999999999476</v>
      </c>
      <c r="DT14" s="1">
        <f>('Elektřina Stav'!DU14-'Elektřina Stav'!DT14)*'Elektřina Stav'!$N14</f>
        <v>9249.6000000001004</v>
      </c>
      <c r="DU14" s="1">
        <f>('Elektřina Stav'!DV14-'Elektřina Stav'!DU14)*'Elektřina Stav'!$N14</f>
        <v>12910.200000000004</v>
      </c>
      <c r="DV14" s="1">
        <f>('Elektřina Stav'!DW14-'Elektřina Stav'!DV14)*'Elektřina Stav'!$N14</f>
        <v>18438.599999999969</v>
      </c>
      <c r="DW14" s="1">
        <f>('Elektřina Stav'!DX14-'Elektřina Stav'!DW14)*'Elektřina Stav'!$N14</f>
        <v>15121.79999999993</v>
      </c>
    </row>
    <row r="15" spans="1:127">
      <c r="A15" s="1" t="str">
        <f>'Elektřina Stav'!A15</f>
        <v>Cb81</v>
      </c>
      <c r="B15" s="1" t="str">
        <f>'Elektřina Stav'!B15</f>
        <v>A</v>
      </c>
      <c r="C15" s="1">
        <f>'Elektřina Stav'!C15</f>
        <v>118</v>
      </c>
      <c r="D15" s="1" t="str">
        <f>'Elektřina Stav'!D15</f>
        <v>PT4</v>
      </c>
      <c r="E15" s="1" t="str">
        <f>'Elektřina Stav'!E15</f>
        <v>Statech</v>
      </c>
      <c r="F15" s="8">
        <f>'Elektřina Stav'!F15</f>
        <v>81</v>
      </c>
      <c r="G15" s="8">
        <f>'Elektřina Stav'!G15</f>
        <v>8100</v>
      </c>
      <c r="H15" s="1">
        <f>'Elektřina Stav'!H15</f>
        <v>13</v>
      </c>
      <c r="I15" s="5">
        <f>'Elektřina Stav'!I15</f>
        <v>63</v>
      </c>
      <c r="J15" s="1" t="str">
        <f>'Elektřina Stav'!J15</f>
        <v>C02</v>
      </c>
      <c r="K15" s="6" t="str">
        <f>'Elektřina Stav'!K15</f>
        <v>od února 11</v>
      </c>
      <c r="L15" s="7" t="str">
        <f>'Elektřina Stav'!L15</f>
        <v>0022869</v>
      </c>
      <c r="M15" s="8">
        <f>'Elektřina Stav'!M15</f>
        <v>0</v>
      </c>
      <c r="N15" s="1">
        <f>'Elektřina Stav'!N15</f>
        <v>40</v>
      </c>
      <c r="U15" s="1">
        <f>('Elektřina Stav'!V15-'Elektřina Stav'!U15)*'Elektřina Stav'!$N15</f>
        <v>0</v>
      </c>
      <c r="V15" s="1">
        <f>('Elektřina Stav'!W15-'Elektřina Stav'!V15)*'Elektřina Stav'!$N15</f>
        <v>0</v>
      </c>
      <c r="W15" s="1">
        <f>('Elektřina Stav'!X15-'Elektřina Stav'!W15)*'Elektřina Stav'!$N15</f>
        <v>0</v>
      </c>
      <c r="X15" s="1">
        <f>('Elektřina Stav'!Y15-'Elektřina Stav'!X15)*'Elektřina Stav'!$N15</f>
        <v>0</v>
      </c>
      <c r="Y15" s="1">
        <f>('Elektřina Stav'!Z15-'Elektřina Stav'!Y15)*'Elektřina Stav'!$N15</f>
        <v>0</v>
      </c>
      <c r="Z15" s="1">
        <f>('Elektřina Stav'!AA15-'Elektřina Stav'!Z15)*'Elektřina Stav'!$N15</f>
        <v>0</v>
      </c>
      <c r="AA15" s="1">
        <f>('Elektřina Stav'!AB15-'Elektřina Stav'!AA15)*'Elektřina Stav'!$N15</f>
        <v>0</v>
      </c>
      <c r="AB15" s="1">
        <f>('Elektřina Stav'!AC15-'Elektřina Stav'!AB15)*'Elektřina Stav'!$N15</f>
        <v>0</v>
      </c>
      <c r="AC15" s="1">
        <f>('Elektřina Stav'!AD15-'Elektřina Stav'!AC15)*'Elektřina Stav'!$N15</f>
        <v>0</v>
      </c>
      <c r="AD15" s="1">
        <f>('Elektřina Stav'!AE15-'Elektřina Stav'!AD15)*'Elektřina Stav'!$N15</f>
        <v>0</v>
      </c>
      <c r="AE15" s="1">
        <f>('Elektřina Stav'!AF15-'Elektřina Stav'!AE15)*'Elektřina Stav'!$N15</f>
        <v>0</v>
      </c>
      <c r="AF15" s="1">
        <f>('Elektřina Stav'!AG15-'Elektřina Stav'!AF15)*'Elektřina Stav'!$N15</f>
        <v>0</v>
      </c>
      <c r="AG15" s="1">
        <f>('Elektřina Stav'!AH15-'Elektřina Stav'!AG15)*'Elektřina Stav'!$N15</f>
        <v>0</v>
      </c>
      <c r="AH15" s="1">
        <f>('Elektřina Stav'!AI15-'Elektřina Stav'!AH15)*'Elektřina Stav'!$N15</f>
        <v>0</v>
      </c>
      <c r="AI15" s="1">
        <f>('Elektřina Stav'!AJ15-'Elektřina Stav'!AI15)*'Elektřina Stav'!$N15</f>
        <v>0</v>
      </c>
      <c r="AJ15" s="1">
        <f>('Elektřina Stav'!AK15-'Elektřina Stav'!AJ15)*'Elektřina Stav'!$N15</f>
        <v>0</v>
      </c>
      <c r="AK15" s="1">
        <f>('Elektřina Stav'!AL15-'Elektřina Stav'!AK15)*'Elektřina Stav'!$N15</f>
        <v>0</v>
      </c>
      <c r="AL15" s="1">
        <f>('Elektřina Stav'!AM15-'Elektřina Stav'!AL15)*'Elektřina Stav'!$N15</f>
        <v>0</v>
      </c>
      <c r="AM15" s="1">
        <f>('Elektřina Stav'!AN15-'Elektřina Stav'!AM15)*'Elektřina Stav'!$N15</f>
        <v>0</v>
      </c>
      <c r="AN15" s="1">
        <f>('Elektřina Stav'!AO15-'Elektřina Stav'!AN15)*'Elektřina Stav'!$N15</f>
        <v>0</v>
      </c>
      <c r="AO15" s="1">
        <f>('Elektřina Stav'!AP15-'Elektřina Stav'!AO15)*'Elektřina Stav'!$N15</f>
        <v>0</v>
      </c>
      <c r="AP15" s="1">
        <f>('Elektřina Stav'!AQ15-'Elektřina Stav'!AP15)*'Elektřina Stav'!$N15</f>
        <v>0</v>
      </c>
      <c r="AQ15" s="1">
        <f>('Elektřina Stav'!AR15-'Elektřina Stav'!AQ15)*'Elektřina Stav'!$N15</f>
        <v>0</v>
      </c>
      <c r="AR15" s="1">
        <f>('Elektřina Stav'!AS15-'Elektřina Stav'!AR15)*'Elektřina Stav'!$N15</f>
        <v>0</v>
      </c>
      <c r="AS15" s="1">
        <f>('Elektřina Stav'!AT15-'Elektřina Stav'!AS15)*'Elektřina Stav'!$N15</f>
        <v>0</v>
      </c>
      <c r="AT15" s="1">
        <f>('Elektřina Stav'!AU15-'Elektřina Stav'!AT15)*'Elektřina Stav'!$N15</f>
        <v>0</v>
      </c>
      <c r="AU15" s="1">
        <f>('Elektřina Stav'!AV15-'Elektřina Stav'!AU15)*'Elektřina Stav'!$N15</f>
        <v>0</v>
      </c>
      <c r="AV15" s="1">
        <f>('Elektřina Stav'!AW15-'Elektřina Stav'!AV15)*'Elektřina Stav'!$N15</f>
        <v>0</v>
      </c>
      <c r="AW15" s="1">
        <f>('Elektřina Stav'!AX15-'Elektřina Stav'!AW15)*'Elektřina Stav'!$N15</f>
        <v>0</v>
      </c>
      <c r="AX15" s="1">
        <f>('Elektřina Stav'!AY15-'Elektřina Stav'!AX15)*'Elektřina Stav'!$N15</f>
        <v>0</v>
      </c>
      <c r="AY15" s="1">
        <f>('Elektřina Stav'!AZ15-'Elektřina Stav'!AY15)*'Elektřina Stav'!$N15</f>
        <v>0</v>
      </c>
      <c r="AZ15" s="1">
        <f>('Elektřina Stav'!BA15-'Elektřina Stav'!AZ15)*'Elektřina Stav'!$N15</f>
        <v>0</v>
      </c>
      <c r="BA15" s="1">
        <f>('Elektřina Stav'!BB15-'Elektřina Stav'!BA15)*'Elektřina Stav'!$N15</f>
        <v>0</v>
      </c>
      <c r="BB15" s="1">
        <f>('Elektřina Stav'!BC15-'Elektřina Stav'!BB15)*'Elektřina Stav'!$N15</f>
        <v>0</v>
      </c>
      <c r="BC15" s="1">
        <f>('Elektřina Stav'!BD15-'Elektřina Stav'!BC15)*'Elektřina Stav'!$N15</f>
        <v>0</v>
      </c>
      <c r="BD15" s="1">
        <f>('Elektřina Stav'!BE15-'Elektřina Stav'!BD15)*'Elektřina Stav'!$N15</f>
        <v>184.4</v>
      </c>
      <c r="BE15" s="1">
        <f>('Elektřina Stav'!BF15-'Elektřina Stav'!BE15)*'Elektřina Stav'!$N15</f>
        <v>0</v>
      </c>
      <c r="BF15" s="1">
        <f>('Elektřina Stav'!BG15-'Elektřina Stav'!BF15)*'Elektřina Stav'!$N15</f>
        <v>589.20000000000005</v>
      </c>
      <c r="BG15" s="1">
        <f>('Elektřina Stav'!BH15-'Elektřina Stav'!BG15)*'Elektřina Stav'!$N15</f>
        <v>929.2</v>
      </c>
      <c r="BH15" s="1">
        <f>('Elektřina Stav'!BI15-'Elektřina Stav'!BH15)*'Elektřina Stav'!$N15</f>
        <v>391.20000000000005</v>
      </c>
      <c r="BI15" s="1">
        <f>('Elektřina Stav'!BJ15-'Elektřina Stav'!BI15)*'Elektřina Stav'!$N15</f>
        <v>88.799999999999955</v>
      </c>
      <c r="BJ15" s="1">
        <f>('Elektřina Stav'!BK15-'Elektřina Stav'!BJ15)*'Elektřina Stav'!$N15</f>
        <v>75.200000000000102</v>
      </c>
      <c r="BK15" s="1">
        <f>('Elektřina Stav'!BL15-'Elektřina Stav'!BK15)*'Elektřina Stav'!$N15</f>
        <v>154.39999999999998</v>
      </c>
      <c r="BL15" s="1">
        <f>('Elektřina Stav'!BM15-'Elektřina Stav'!BL15)*'Elektřina Stav'!$N15</f>
        <v>178.79999999999995</v>
      </c>
      <c r="BM15" s="1">
        <f>('Elektřina Stav'!BN15-'Elektřina Stav'!BM15)*'Elektřina Stav'!$N15</f>
        <v>312.79999999999973</v>
      </c>
      <c r="BN15" s="1">
        <f>('Elektřina Stav'!BO15-'Elektřina Stav'!BN15)*'Elektřina Stav'!$N15</f>
        <v>340.80000000000041</v>
      </c>
      <c r="BO15" s="1">
        <f>('Elektřina Stav'!BP15-'Elektřina Stav'!BO15)*'Elektřina Stav'!$N15</f>
        <v>380.39999999999964</v>
      </c>
      <c r="BP15" s="1">
        <f>('Elektřina Stav'!BQ15-'Elektřina Stav'!BP15)*'Elektřina Stav'!$N15</f>
        <v>466.80000000000007</v>
      </c>
      <c r="BQ15" s="1">
        <f>('Elektřina Stav'!BR15-'Elektřina Stav'!BQ15)*'Elektřina Stav'!$N15</f>
        <v>568.00000000000011</v>
      </c>
      <c r="BR15" s="1">
        <f>('Elektřina Stav'!BS15-'Elektřina Stav'!BR15)*'Elektřina Stav'!$N15</f>
        <v>420</v>
      </c>
      <c r="BS15" s="1">
        <f>('Elektřina Stav'!BT15-'Elektřina Stav'!BS15)*'Elektřina Stav'!$N15</f>
        <v>477.99999999999955</v>
      </c>
      <c r="BT15" s="1">
        <f>('Elektřina Stav'!BU15-'Elektřina Stav'!BT15)*'Elektřina Stav'!$N15</f>
        <v>334.00000000000091</v>
      </c>
      <c r="BU15" s="1">
        <f>('Elektřina Stav'!BV15-'Elektřina Stav'!BU15)*'Elektřina Stav'!$N15</f>
        <v>410.79999999999927</v>
      </c>
      <c r="BV15" s="1">
        <f>('Elektřina Stav'!BW15-'Elektřina Stav'!BV15)*'Elektřina Stav'!$N15</f>
        <v>337.20000000000027</v>
      </c>
      <c r="BW15" s="1">
        <f>('Elektřina Stav'!BX15-'Elektřina Stav'!BW15)*'Elektřina Stav'!$N15</f>
        <v>345.19999999999982</v>
      </c>
      <c r="BX15" s="1">
        <f>('Elektřina Stav'!BY15-'Elektřina Stav'!BX15)*'Elektřina Stav'!$N15</f>
        <v>376.80000000000064</v>
      </c>
      <c r="BY15" s="1">
        <f>('Elektřina Stav'!BZ15-'Elektřina Stav'!BY15)*'Elektřina Stav'!$N15</f>
        <v>510.39999999999964</v>
      </c>
      <c r="BZ15" s="1">
        <f>('Elektřina Stav'!CA15-'Elektřina Stav'!BZ15)*'Elektřina Stav'!$N15</f>
        <v>769.60000000000036</v>
      </c>
      <c r="CA15" s="1">
        <f>('Elektřina Stav'!CB15-'Elektřina Stav'!CA15)*'Elektřina Stav'!$N15</f>
        <v>700.79999999999927</v>
      </c>
      <c r="CB15" s="1">
        <f>('Elektřina Stav'!CC15-'Elektřina Stav'!CB15)*'Elektřina Stav'!$N15</f>
        <v>978.39999999999918</v>
      </c>
      <c r="CC15" s="1">
        <f>('Elektřina Stav'!CD15-'Elektřina Stav'!CC15)*'Elektřina Stav'!$N15</f>
        <v>979.60000000000036</v>
      </c>
      <c r="CD15" s="1">
        <f>('Elektřina Stav'!CE15-'Elektřina Stav'!CD15)*'Elektřina Stav'!$N15</f>
        <v>1051.6000000000008</v>
      </c>
      <c r="CE15" s="1">
        <f>('Elektřina Stav'!CF15-'Elektřina Stav'!CE15)*'Elektřina Stav'!$N15</f>
        <v>865.59999999999945</v>
      </c>
      <c r="CF15" s="1">
        <f>('Elektřina Stav'!CG15-'Elektřina Stav'!CF15)*'Elektřina Stav'!$N15</f>
        <v>822.00000000000045</v>
      </c>
      <c r="CG15" s="1">
        <f>('Elektřina Stav'!CH15-'Elektřina Stav'!CG15)*'Elektřina Stav'!$N15</f>
        <v>660</v>
      </c>
      <c r="CH15" s="1">
        <f>('Elektřina Stav'!CI15-'Elektřina Stav'!CH15)*'Elektřina Stav'!$N15</f>
        <v>540</v>
      </c>
      <c r="CI15" s="1">
        <f>('Elektřina Stav'!CJ15-'Elektřina Stav'!CI15)*'Elektřina Stav'!$N15</f>
        <v>467.99999999999955</v>
      </c>
      <c r="CJ15" s="1">
        <f>('Elektřina Stav'!CK15-'Elektřina Stav'!CJ15)*'Elektřina Stav'!$N15</f>
        <v>838.40000000000146</v>
      </c>
      <c r="CK15" s="1">
        <f>('Elektřina Stav'!CL15-'Elektřina Stav'!CK15)*'Elektřina Stav'!$N15</f>
        <v>1055.5999999999995</v>
      </c>
      <c r="CL15" s="1">
        <f>('Elektřina Stav'!CM15-'Elektřina Stav'!CL15)*'Elektřina Stav'!$N15</f>
        <v>1025.9999999999991</v>
      </c>
      <c r="CM15" s="1">
        <f>('Elektřina Stav'!CN15-'Elektřina Stav'!CM15)*'Elektřina Stav'!$N15</f>
        <v>1076.0000000000014</v>
      </c>
      <c r="CN15" s="1">
        <f>('Elektřina Stav'!CO15-'Elektřina Stav'!CN15)*'Elektřina Stav'!$N15</f>
        <v>1148.3999999999969</v>
      </c>
      <c r="CO15" s="1">
        <f>('Elektřina Stav'!CP15-'Elektřina Stav'!CO15)*'Elektřina Stav'!$N15</f>
        <v>855.20000000000437</v>
      </c>
      <c r="CP15" s="1">
        <f>('Elektřina Stav'!CQ15-'Elektřina Stav'!CP15)*'Elektřina Stav'!$N15</f>
        <v>853.99999999999636</v>
      </c>
      <c r="CQ15" s="1">
        <f>('Elektřina Stav'!CR15-'Elektřina Stav'!CQ15)*'Elektřina Stav'!$N15</f>
        <v>836.40000000000327</v>
      </c>
      <c r="CR15" s="1">
        <f>('Elektřina Stav'!CS15-'Elektřina Stav'!CR15)*'Elektřina Stav'!$N15</f>
        <v>840</v>
      </c>
      <c r="CS15" s="1">
        <f>('Elektřina Stav'!CT15-'Elektřina Stav'!CS15)*'Elektřina Stav'!$N15</f>
        <v>703.59999999999673</v>
      </c>
      <c r="CT15" s="1">
        <f>('Elektřina Stav'!CU15-'Elektřina Stav'!CT15)*'Elektřina Stav'!$N15</f>
        <v>841.20000000000346</v>
      </c>
      <c r="CU15" s="1">
        <f>('Elektřina Stav'!CV15-'Elektřina Stav'!CU15)*'Elektřina Stav'!$N15</f>
        <v>634.399999999996</v>
      </c>
      <c r="CV15" s="1">
        <f>('Elektřina Stav'!CW15-'Elektřina Stav'!CV15)*'Elektřina Stav'!$N15</f>
        <v>1236.8000000000029</v>
      </c>
      <c r="CW15" s="1">
        <f>('Elektřina Stav'!CX15-'Elektřina Stav'!CW15)*'Elektřina Stav'!$N15</f>
        <v>1194.8000000000002</v>
      </c>
      <c r="CX15" s="1">
        <f>('Elektřina Stav'!CY15-'Elektřina Stav'!CX15)*'Elektřina Stav'!$N15</f>
        <v>1036.7999999999984</v>
      </c>
      <c r="CY15" s="1">
        <f>('Elektřina Stav'!CZ15-'Elektřina Stav'!CY15)*'Elektřina Stav'!$N15</f>
        <v>1008.0000000000018</v>
      </c>
      <c r="CZ15" s="1">
        <f>('Elektřina Stav'!DA15-'Elektřina Stav'!CZ15)*'Elektřina Stav'!$N15</f>
        <v>1548.3999999999969</v>
      </c>
      <c r="DA15" s="1">
        <f>('Elektřina Stav'!DB15-'Elektřina Stav'!DA15)*'Elektřina Stav'!$N15</f>
        <v>1190.8000000000038</v>
      </c>
      <c r="DB15" s="1">
        <f>('Elektřina Stav'!DC15-'Elektřina Stav'!DB15)*'Elektřina Stav'!$N15</f>
        <v>683.99999999999636</v>
      </c>
      <c r="DC15" s="1">
        <f>('Elektřina Stav'!DD15-'Elektřina Stav'!DC15)*'Elektřina Stav'!$N15</f>
        <v>717.20000000000255</v>
      </c>
      <c r="DD15" s="1">
        <f>('Elektřina Stav'!DE15-'Elektřina Stav'!DD15)*'Elektřina Stav'!$N15</f>
        <v>545.99999999999909</v>
      </c>
      <c r="DE15" s="1">
        <f>('Elektřina Stav'!DF15-'Elektřina Stav'!DE15)*'Elektřina Stav'!$N15</f>
        <v>688.00000000000182</v>
      </c>
      <c r="DF15" s="1">
        <f>('Elektřina Stav'!DG15-'Elektřina Stav'!DF15)*'Elektřina Stav'!$N15</f>
        <v>671.99999999999818</v>
      </c>
      <c r="DG15" s="1">
        <f>('Elektřina Stav'!DH15-'Elektřina Stav'!DG15)*'Elektřina Stav'!$N15</f>
        <v>666.39999999999873</v>
      </c>
      <c r="DH15" s="1">
        <f>('Elektřina Stav'!DI15-'Elektřina Stav'!DH15)*'Elektřina Stav'!$N15</f>
        <v>782.800000000002</v>
      </c>
      <c r="DI15" s="1">
        <f>('Elektřina Stav'!DJ15-'Elektřina Stav'!DI15)*'Elektřina Stav'!$N15</f>
        <v>836.79999999999836</v>
      </c>
      <c r="DJ15" s="1">
        <f>('Elektřina Stav'!DK15-'Elektřina Stav'!DJ15)*'Elektřina Stav'!$N15</f>
        <v>854.40000000000055</v>
      </c>
      <c r="DK15" s="1">
        <f>('Elektřina Stav'!DL15-'Elektřina Stav'!DK15)*'Elektřina Stav'!$N15</f>
        <v>1090.3999999999996</v>
      </c>
      <c r="DL15" s="1">
        <f>('Elektřina Stav'!DM15-'Elektřina Stav'!DL15)*'Elektřina Stav'!$N15</f>
        <v>974.80000000000473</v>
      </c>
      <c r="DM15" s="1">
        <f>('Elektřina Stav'!DN15-'Elektřina Stav'!DM15)*'Elektřina Stav'!$N15</f>
        <v>988.39999999999236</v>
      </c>
      <c r="DN15" s="1">
        <f>('Elektřina Stav'!DO15-'Elektřina Stav'!DN15)*'Elektřina Stav'!$N15</f>
        <v>804.00000000000546</v>
      </c>
      <c r="DO15" s="1">
        <f>('Elektřina Stav'!DP15-'Elektřina Stav'!DO15)*'Elektřina Stav'!$N15</f>
        <v>885.19999999999527</v>
      </c>
      <c r="DP15" s="1">
        <f>('Elektřina Stav'!DQ15-'Elektřina Stav'!DP15)*'Elektřina Stav'!$N15</f>
        <v>811.59999999999854</v>
      </c>
      <c r="DQ15" s="1">
        <f>('Elektřina Stav'!DR15-'Elektřina Stav'!DQ15)*'Elektřina Stav'!$N15</f>
        <v>817.20000000000255</v>
      </c>
      <c r="DR15" s="1">
        <f>('Elektřina Stav'!DS15-'Elektřina Stav'!DR15)*'Elektřina Stav'!$N15</f>
        <v>741.99999999999818</v>
      </c>
      <c r="DS15" s="1">
        <f>('Elektřina Stav'!DT15-'Elektřina Stav'!DS15)*'Elektřina Stav'!$N15</f>
        <v>836.00000000000364</v>
      </c>
      <c r="DT15" s="1">
        <f>('Elektřina Stav'!DU15-'Elektřina Stav'!DT15)*'Elektřina Stav'!$N15</f>
        <v>763.99999999999636</v>
      </c>
      <c r="DU15" s="1">
        <f>('Elektřina Stav'!DV15-'Elektřina Stav'!DU15)*'Elektřina Stav'!$N15</f>
        <v>932.00000000000728</v>
      </c>
      <c r="DV15" s="1">
        <f>('Elektřina Stav'!DW15-'Elektřina Stav'!DV15)*'Elektřina Stav'!$N15</f>
        <v>1025.5999999999949</v>
      </c>
      <c r="DW15" s="1">
        <f>('Elektřina Stav'!DX15-'Elektřina Stav'!DW15)*'Elektřina Stav'!$N15</f>
        <v>1156.0000000000036</v>
      </c>
    </row>
    <row r="16" spans="1:127">
      <c r="A16" s="1" t="str">
        <f>'Elektřina Stav'!A16</f>
        <v>Cdep</v>
      </c>
      <c r="B16" s="1" t="str">
        <f>'Elektřina Stav'!B16</f>
        <v>A</v>
      </c>
      <c r="C16" s="1">
        <f>'Elektřina Stav'!C16</f>
        <v>0</v>
      </c>
      <c r="D16" s="1" t="str">
        <f>'Elektřina Stav'!D16</f>
        <v>PT4</v>
      </c>
      <c r="E16" s="1" t="str">
        <f>'Elektřina Stav'!E16</f>
        <v>I.P.P.E. s.r.o.</v>
      </c>
      <c r="F16" s="8">
        <f>'Elektřina Stav'!F16</f>
        <v>36</v>
      </c>
      <c r="G16" s="8">
        <f>'Elektřina Stav'!G16</f>
        <v>0</v>
      </c>
      <c r="H16" s="1">
        <f>'Elektřina Stav'!H16</f>
        <v>0</v>
      </c>
      <c r="I16" s="5">
        <f>'Elektřina Stav'!I16</f>
        <v>200</v>
      </c>
      <c r="J16" s="1">
        <f>'Elektřina Stav'!J16</f>
        <v>0</v>
      </c>
      <c r="K16" s="6" t="str">
        <f>'Elektřina Stav'!K16</f>
        <v>Depo + vlečka</v>
      </c>
      <c r="L16" s="7" t="str">
        <f>'Elektřina Stav'!L16</f>
        <v>34360/2011</v>
      </c>
      <c r="M16" s="8">
        <f>'Elektřina Stav'!M16</f>
        <v>0</v>
      </c>
      <c r="N16" s="1">
        <f>'Elektřina Stav'!N16</f>
        <v>40</v>
      </c>
      <c r="AC16" s="1">
        <f>('Elektřina Stav'!AD16-'Elektřina Stav'!AC16)*'Elektřina Stav'!$N16</f>
        <v>0</v>
      </c>
      <c r="AD16" s="1">
        <f>('Elektřina Stav'!AE16-'Elektřina Stav'!AD16)*'Elektřina Stav'!$N16</f>
        <v>0</v>
      </c>
      <c r="AE16" s="1">
        <f>('Elektřina Stav'!AF16-'Elektřina Stav'!AE16)*'Elektřina Stav'!$N16</f>
        <v>0</v>
      </c>
      <c r="AF16" s="1">
        <f>('Elektřina Stav'!AG16-'Elektřina Stav'!AF16)*'Elektřina Stav'!$N16</f>
        <v>0</v>
      </c>
      <c r="AG16" s="1">
        <f>('Elektřina Stav'!AH16-'Elektřina Stav'!AG16)*'Elektřina Stav'!$N16</f>
        <v>0</v>
      </c>
      <c r="AH16" s="1">
        <f>('Elektřina Stav'!AI16-'Elektřina Stav'!AH16)*'Elektřina Stav'!$N16</f>
        <v>0</v>
      </c>
      <c r="AI16" s="1">
        <f>('Elektřina Stav'!AJ16-'Elektřina Stav'!AI16)*'Elektřina Stav'!$N16</f>
        <v>0</v>
      </c>
      <c r="AJ16" s="1">
        <f>('Elektřina Stav'!AK16-'Elektřina Stav'!AJ16)*'Elektřina Stav'!$N16</f>
        <v>0</v>
      </c>
      <c r="AK16" s="1">
        <f>('Elektřina Stav'!AL16-'Elektřina Stav'!AK16)*'Elektřina Stav'!$N16</f>
        <v>0</v>
      </c>
      <c r="AL16" s="1">
        <f>('Elektřina Stav'!AM16-'Elektřina Stav'!AL16)*'Elektřina Stav'!$N16</f>
        <v>0</v>
      </c>
      <c r="AM16" s="1">
        <f>('Elektřina Stav'!AN16-'Elektřina Stav'!AM16)*'Elektřina Stav'!$N16</f>
        <v>0</v>
      </c>
      <c r="AN16" s="1">
        <f>('Elektřina Stav'!AO16-'Elektřina Stav'!AN16)*'Elektřina Stav'!$N16</f>
        <v>0</v>
      </c>
      <c r="AO16" s="1">
        <f>('Elektřina Stav'!AP16-'Elektřina Stav'!AO16)*'Elektřina Stav'!$N16</f>
        <v>0</v>
      </c>
      <c r="AP16" s="1">
        <f>('Elektřina Stav'!AQ16-'Elektřina Stav'!AP16)*'Elektřina Stav'!$N16</f>
        <v>0</v>
      </c>
      <c r="AQ16" s="1">
        <f>('Elektřina Stav'!AR16-'Elektřina Stav'!AQ16)*'Elektřina Stav'!$N16</f>
        <v>0</v>
      </c>
      <c r="AR16" s="1">
        <f>('Elektřina Stav'!AS16-'Elektřina Stav'!AR16)*'Elektřina Stav'!$N16</f>
        <v>0</v>
      </c>
      <c r="AS16" s="1">
        <f>('Elektřina Stav'!AT16-'Elektřina Stav'!AS16)*'Elektřina Stav'!$N16</f>
        <v>0</v>
      </c>
      <c r="AT16" s="1">
        <f>('Elektřina Stav'!AU16-'Elektřina Stav'!AT16)*'Elektřina Stav'!$N16</f>
        <v>0</v>
      </c>
      <c r="AU16" s="1">
        <f>('Elektřina Stav'!AV16-'Elektřina Stav'!AU16)*'Elektřina Stav'!$N16</f>
        <v>0</v>
      </c>
      <c r="AV16" s="1">
        <f>('Elektřina Stav'!AW16-'Elektřina Stav'!AV16)*'Elektřina Stav'!$N16</f>
        <v>0</v>
      </c>
      <c r="AW16" s="1">
        <f>('Elektřina Stav'!AX16-'Elektřina Stav'!AW16)*'Elektřina Stav'!$N16</f>
        <v>0</v>
      </c>
      <c r="AX16" s="1">
        <f>('Elektřina Stav'!AY16-'Elektřina Stav'!AX16)*'Elektřina Stav'!$N16</f>
        <v>0</v>
      </c>
      <c r="AY16" s="1">
        <f>('Elektřina Stav'!AZ16-'Elektřina Stav'!AY16)*'Elektřina Stav'!$N16</f>
        <v>0</v>
      </c>
      <c r="AZ16" s="1">
        <f>('Elektřina Stav'!BA16-'Elektřina Stav'!AZ16)*'Elektřina Stav'!$N16</f>
        <v>0</v>
      </c>
      <c r="BA16" s="1">
        <f>('Elektřina Stav'!BB16-'Elektřina Stav'!BA16)*'Elektřina Stav'!$N16</f>
        <v>0</v>
      </c>
      <c r="BB16" s="1">
        <f>('Elektřina Stav'!BC16-'Elektřina Stav'!BB16)*'Elektřina Stav'!$N16</f>
        <v>0</v>
      </c>
      <c r="BC16" s="1">
        <f>('Elektřina Stav'!BD16-'Elektřina Stav'!BC16)*'Elektřina Stav'!$N16</f>
        <v>0</v>
      </c>
      <c r="BD16" s="1">
        <f>('Elektřina Stav'!BE16-'Elektřina Stav'!BD16)*'Elektřina Stav'!$N16</f>
        <v>0</v>
      </c>
      <c r="BE16" s="1">
        <f>('Elektřina Stav'!BF16-'Elektřina Stav'!BE16)*'Elektřina Stav'!$N16</f>
        <v>0</v>
      </c>
      <c r="BF16" s="1">
        <f>('Elektřina Stav'!BG16-'Elektřina Stav'!BF16)*'Elektřina Stav'!$N16</f>
        <v>0</v>
      </c>
      <c r="BG16" s="1">
        <f>('Elektřina Stav'!BH16-'Elektřina Stav'!BG16)*'Elektřina Stav'!$N16</f>
        <v>0</v>
      </c>
      <c r="BH16" s="1">
        <f>('Elektřina Stav'!BI16-'Elektřina Stav'!BH16)*'Elektřina Stav'!$N16</f>
        <v>0</v>
      </c>
      <c r="BI16" s="1">
        <f>('Elektřina Stav'!BJ16-'Elektřina Stav'!BI16)*'Elektřina Stav'!$N16</f>
        <v>0</v>
      </c>
      <c r="BJ16" s="1">
        <f>('Elektřina Stav'!BK16-'Elektřina Stav'!BJ16)*'Elektřina Stav'!$N16</f>
        <v>0</v>
      </c>
      <c r="BK16" s="1">
        <f>('Elektřina Stav'!BL16-'Elektřina Stav'!BK16)*'Elektřina Stav'!$N16</f>
        <v>0</v>
      </c>
      <c r="BL16" s="1">
        <f>('Elektřina Stav'!BM16-'Elektřina Stav'!BL16)*'Elektřina Stav'!$N16</f>
        <v>0</v>
      </c>
      <c r="BM16" s="1">
        <f>('Elektřina Stav'!BN16-'Elektřina Stav'!BM16)*'Elektřina Stav'!$N16</f>
        <v>0</v>
      </c>
      <c r="BN16" s="1">
        <f>('Elektřina Stav'!BO16-'Elektřina Stav'!BN16)*'Elektřina Stav'!$N16</f>
        <v>0</v>
      </c>
      <c r="BO16" s="1">
        <f>('Elektřina Stav'!BP16-'Elektřina Stav'!BO16)*'Elektřina Stav'!$N16</f>
        <v>0</v>
      </c>
      <c r="BP16" s="1">
        <f>('Elektřina Stav'!BQ16-'Elektřina Stav'!BP16)*'Elektřina Stav'!$N16</f>
        <v>0</v>
      </c>
      <c r="BQ16" s="1">
        <f>('Elektřina Stav'!BR16-'Elektřina Stav'!BQ16)*'Elektřina Stav'!$N16</f>
        <v>0</v>
      </c>
      <c r="BR16" s="1">
        <f>('Elektřina Stav'!BS16-'Elektřina Stav'!BR16)*'Elektřina Stav'!$N16</f>
        <v>0</v>
      </c>
      <c r="BS16" s="1">
        <f>('Elektřina Stav'!BT16-'Elektřina Stav'!BS16)*'Elektřina Stav'!$N16</f>
        <v>0</v>
      </c>
      <c r="BT16" s="1">
        <f>('Elektřina Stav'!BU16-'Elektřina Stav'!BT16)*'Elektřina Stav'!$N16</f>
        <v>0</v>
      </c>
      <c r="BU16" s="1">
        <f>('Elektřina Stav'!BV16-'Elektřina Stav'!BU16)*'Elektřina Stav'!$N16</f>
        <v>0</v>
      </c>
      <c r="BV16" s="1">
        <f>('Elektřina Stav'!BW16-'Elektřina Stav'!BV16)*'Elektřina Stav'!$N16</f>
        <v>0</v>
      </c>
      <c r="BW16" s="1">
        <f>('Elektřina Stav'!BX16-'Elektřina Stav'!BW16)*'Elektřina Stav'!$N16</f>
        <v>0</v>
      </c>
      <c r="BX16" s="1">
        <f>('Elektřina Stav'!BY16-'Elektřina Stav'!BX16)*'Elektřina Stav'!$N16</f>
        <v>0</v>
      </c>
      <c r="BY16" s="1">
        <f>('Elektřina Stav'!BZ16-'Elektřina Stav'!BY16)*'Elektřina Stav'!$N16</f>
        <v>0</v>
      </c>
      <c r="BZ16" s="1">
        <f>('Elektřina Stav'!CA16-'Elektřina Stav'!BZ16)*'Elektřina Stav'!$N16</f>
        <v>0</v>
      </c>
      <c r="CA16" s="1">
        <f>('Elektřina Stav'!CB16-'Elektřina Stav'!CA16)*'Elektřina Stav'!$N16</f>
        <v>0</v>
      </c>
      <c r="CB16" s="1">
        <f>('Elektřina Stav'!CC16-'Elektřina Stav'!CB16)*'Elektřina Stav'!$N16</f>
        <v>473.2</v>
      </c>
      <c r="CC16" s="1">
        <f>('Elektřina Stav'!CD16-'Elektřina Stav'!CC16)*'Elektřina Stav'!$N16</f>
        <v>206.8</v>
      </c>
      <c r="CD16" s="1">
        <f>('Elektřina Stav'!CE16-'Elektřina Stav'!CD16)*'Elektřina Stav'!$N16</f>
        <v>178.79999999999995</v>
      </c>
      <c r="CE16" s="1">
        <f>('Elektřina Stav'!CF16-'Elektřina Stav'!CE16)*'Elektřina Stav'!$N16</f>
        <v>79.200000000000017</v>
      </c>
      <c r="CF16" s="1">
        <f>('Elektřina Stav'!CG16-'Elektřina Stav'!CF16)*'Elektřina Stav'!$N16</f>
        <v>91.560000000000059</v>
      </c>
      <c r="CG16" s="1">
        <f>('Elektřina Stav'!CH16-'Elektřina Stav'!CG16)*'Elektřina Stav'!$N16</f>
        <v>39.639999999999986</v>
      </c>
      <c r="CH16" s="1">
        <f>('Elektřina Stav'!CI16-'Elektřina Stav'!CH16)*'Elektřina Stav'!$N16</f>
        <v>226.00000000000009</v>
      </c>
      <c r="CI16" s="1">
        <f>('Elektřina Stav'!CJ16-'Elektřina Stav'!CI16)*'Elektřina Stav'!$N16</f>
        <v>133.59999999999985</v>
      </c>
      <c r="CJ16" s="1">
        <f>('Elektřina Stav'!CK16-'Elektřina Stav'!CJ16)*'Elektřina Stav'!$N16</f>
        <v>286.40000000000015</v>
      </c>
      <c r="CK16" s="1">
        <f>('Elektřina Stav'!CL16-'Elektřina Stav'!CK16)*'Elektřina Stav'!$N16</f>
        <v>209.19999999999987</v>
      </c>
      <c r="CL16" s="1">
        <f>('Elektřina Stav'!CM16-'Elektřina Stav'!CL16)*'Elektřina Stav'!$N16</f>
        <v>203.60000000000014</v>
      </c>
      <c r="CM16" s="1">
        <f>('Elektřina Stav'!CN16-'Elektřina Stav'!CM16)*'Elektřina Stav'!$N16</f>
        <v>256.39999999999986</v>
      </c>
      <c r="CN16" s="1">
        <f>('Elektřina Stav'!CO16-'Elektřina Stav'!CN16)*'Elektřina Stav'!$N16</f>
        <v>104.39999999999998</v>
      </c>
      <c r="CO16" s="1">
        <f>('Elektřina Stav'!CP16-'Elektřina Stav'!CO16)*'Elektřina Stav'!$N16</f>
        <v>111.20000000000005</v>
      </c>
      <c r="CP16" s="1">
        <f>('Elektřina Stav'!CQ16-'Elektřina Stav'!CP16)*'Elektřina Stav'!$N16</f>
        <v>70.799999999999841</v>
      </c>
      <c r="CQ16" s="1">
        <f>('Elektřina Stav'!CR16-'Elektřina Stav'!CQ16)*'Elektřina Stav'!$N16</f>
        <v>64.800000000000182</v>
      </c>
      <c r="CR16" s="1">
        <f>('Elektřina Stav'!CS16-'Elektřina Stav'!CR16)*'Elektřina Stav'!$N16</f>
        <v>61.999999999999886</v>
      </c>
      <c r="CS16" s="1">
        <f>('Elektřina Stav'!CT16-'Elektřina Stav'!CS16)*'Elektřina Stav'!$N16</f>
        <v>104.00000000000034</v>
      </c>
      <c r="CT16" s="1">
        <f>('Elektřina Stav'!CU16-'Elektřina Stav'!CT16)*'Elektřina Stav'!$N16</f>
        <v>48.39999999999975</v>
      </c>
      <c r="CU16" s="1">
        <f>('Elektřina Stav'!CV16-'Elektřina Stav'!CU16)*'Elektřina Stav'!$N16</f>
        <v>88.39999999999975</v>
      </c>
      <c r="CV16" s="1">
        <f>('Elektřina Stav'!CW16-'Elektřina Stav'!CV16)*'Elektřina Stav'!$N16</f>
        <v>52.400000000000091</v>
      </c>
      <c r="CW16" s="1">
        <f>('Elektřina Stav'!CX16-'Elektřina Stav'!CW16)*'Elektřina Stav'!$N16</f>
        <v>45.600000000000023</v>
      </c>
      <c r="CX16" s="1">
        <f>('Elektřina Stav'!CY16-'Elektřina Stav'!CX16)*'Elektřina Stav'!$N16</f>
        <v>27.200000000000273</v>
      </c>
      <c r="CY16" s="1">
        <f>('Elektřina Stav'!CZ16-'Elektřina Stav'!CY16)*'Elektřina Stav'!$N16</f>
        <v>6.8000000000000682</v>
      </c>
      <c r="CZ16" s="1">
        <f>('Elektřina Stav'!DA16-'Elektřina Stav'!CZ16)*'Elektřina Stav'!$N16</f>
        <v>1.2000000000000455</v>
      </c>
      <c r="DA16" s="1">
        <f>('Elektřina Stav'!DB16-'Elektřina Stav'!DA16)*'Elektřina Stav'!$N16</f>
        <v>15.600000000000023</v>
      </c>
      <c r="DB16" s="1">
        <f>('Elektřina Stav'!DC16-'Elektřina Stav'!DB16)*'Elektřina Stav'!$N16</f>
        <v>0.79999999999984084</v>
      </c>
      <c r="DC16" s="1">
        <f>('Elektřina Stav'!DD16-'Elektřina Stav'!DC16)*'Elektřina Stav'!$N16</f>
        <v>2.4000000000000909</v>
      </c>
      <c r="DD16" s="1">
        <f>('Elektřina Stav'!DE16-'Elektřina Stav'!DD16)*'Elektřina Stav'!$N16</f>
        <v>0.79999999999984084</v>
      </c>
      <c r="DE16" s="1">
        <f>('Elektřina Stav'!DF16-'Elektřina Stav'!DE16)*'Elektřina Stav'!$N16</f>
        <v>0.79999999999984084</v>
      </c>
      <c r="DF16" s="1">
        <f>('Elektřina Stav'!DG16-'Elektřina Stav'!DF16)*'Elektřina Stav'!$N16</f>
        <v>0</v>
      </c>
      <c r="DG16" s="1">
        <f>('Elektřina Stav'!DH16-'Elektřina Stav'!DG16)*'Elektřina Stav'!$N16</f>
        <v>0</v>
      </c>
      <c r="DH16" s="1">
        <f>('Elektřina Stav'!DI16-'Elektřina Stav'!DH16)*'Elektřina Stav'!$N16</f>
        <v>0.79999999999984084</v>
      </c>
      <c r="DI16" s="1">
        <f>('Elektřina Stav'!DJ16-'Elektřina Stav'!DI16)*'Elektřina Stav'!$N16</f>
        <v>0</v>
      </c>
      <c r="DJ16" s="1">
        <f>('Elektřina Stav'!DK16-'Elektřina Stav'!DJ16)*'Elektřina Stav'!$N16</f>
        <v>1.6000000000002501</v>
      </c>
      <c r="DK16" s="1">
        <f>('Elektřina Stav'!DL16-'Elektřina Stav'!DK16)*'Elektřina Stav'!$N16</f>
        <v>71.60000000000025</v>
      </c>
      <c r="DL16" s="1">
        <f>('Elektřina Stav'!DM16-'Elektřina Stav'!DL16)*'Elektřina Stav'!$N16</f>
        <v>0</v>
      </c>
      <c r="DM16" s="1">
        <f>('Elektřina Stav'!DN16-'Elektřina Stav'!DM16)*'Elektřina Stav'!$N16</f>
        <v>0.3999999999996362</v>
      </c>
      <c r="DN16" s="1">
        <f>('Elektřina Stav'!DO16-'Elektřina Stav'!DN16)*'Elektřina Stav'!$N16</f>
        <v>39.200000000000159</v>
      </c>
      <c r="DO16" s="1">
        <f>('Elektřina Stav'!DP16-'Elektřina Stav'!DO16)*'Elektřina Stav'!$N16</f>
        <v>26.399999999999864</v>
      </c>
      <c r="DP16" s="1">
        <f>('Elektřina Stav'!DQ16-'Elektřina Stav'!DP16)*'Elektřina Stav'!$N16</f>
        <v>1.9999999999998863</v>
      </c>
      <c r="DQ16" s="1">
        <f>('Elektřina Stav'!DR16-'Elektřina Stav'!DQ16)*'Elektřina Stav'!$N16</f>
        <v>0</v>
      </c>
      <c r="DR16" s="1">
        <f>('Elektřina Stav'!DS16-'Elektřina Stav'!DR16)*'Elektřina Stav'!$N16</f>
        <v>0</v>
      </c>
      <c r="DS16" s="1">
        <f>('Elektřina Stav'!DT16-'Elektřina Stav'!DS16)*'Elektřina Stav'!$N16</f>
        <v>0</v>
      </c>
      <c r="DT16" s="1">
        <f>('Elektřina Stav'!DU16-'Elektřina Stav'!DT16)*'Elektřina Stav'!$N16</f>
        <v>0</v>
      </c>
      <c r="DU16" s="1">
        <f>('Elektřina Stav'!DV16-'Elektřina Stav'!DU16)*'Elektřina Stav'!$N16</f>
        <v>0</v>
      </c>
      <c r="DV16" s="1">
        <f>('Elektřina Stav'!DW16-'Elektřina Stav'!DV16)*'Elektřina Stav'!$N16</f>
        <v>0</v>
      </c>
      <c r="DW16" s="1">
        <f>('Elektřina Stav'!DX16-'Elektřina Stav'!DW16)*'Elektřina Stav'!$N16</f>
        <v>0</v>
      </c>
    </row>
    <row r="17" spans="1:127">
      <c r="A17" s="1" t="str">
        <f>'Elektřina Stav'!A17</f>
        <v>Cme</v>
      </c>
      <c r="B17" s="1" t="str">
        <f>'Elektřina Stav'!B17</f>
        <v>A</v>
      </c>
      <c r="C17" s="1">
        <f>'Elektřina Stav'!C17</f>
        <v>0</v>
      </c>
      <c r="D17" s="1" t="str">
        <f>'Elektřina Stav'!D17</f>
        <v>PT4</v>
      </c>
      <c r="E17" s="1" t="str">
        <f>'Elektřina Stav'!E17</f>
        <v>Metrostav</v>
      </c>
      <c r="F17" s="8" t="str">
        <f>'Elektřina Stav'!F17</f>
        <v>Buňky</v>
      </c>
      <c r="G17" s="8">
        <f>'Elektřina Stav'!G17</f>
        <v>0</v>
      </c>
      <c r="H17" s="1">
        <f>'Elektřina Stav'!H17</f>
        <v>0</v>
      </c>
      <c r="I17" s="5">
        <f>'Elektřina Stav'!I17</f>
        <v>32</v>
      </c>
      <c r="J17" s="1" t="str">
        <f>'Elektřina Stav'!J17</f>
        <v>C02</v>
      </c>
      <c r="K17" s="6" t="str">
        <f>'Elektřina Stav'!K17</f>
        <v>Buňky za PT4</v>
      </c>
      <c r="L17" s="7" t="str">
        <f>'Elektřina Stav'!L17</f>
        <v>N47067244-2001</v>
      </c>
      <c r="M17" s="8">
        <f>'Elektřina Stav'!M17</f>
        <v>0</v>
      </c>
      <c r="N17" s="1">
        <f>'Elektřina Stav'!N17</f>
        <v>1</v>
      </c>
      <c r="CY17" s="1">
        <f>(('Elektřina Stav'!CZ17-'Elektřina Stav'!CY17)*'Elektřina Stav'!$N17)</f>
        <v>780.7</v>
      </c>
      <c r="CZ17" s="1">
        <f>(('Elektřina Stav'!DA17-'Elektřina Stav'!CZ17)*'Elektřina Stav'!$N17)</f>
        <v>1053</v>
      </c>
      <c r="DA17" s="1">
        <f>(('Elektřina Stav'!DB17-'Elektřina Stav'!DA17)*'Elektřina Stav'!$N17)</f>
        <v>866</v>
      </c>
      <c r="DB17" s="1">
        <f>(('Elektřina Stav'!DC17-'Elektřina Stav'!DB17)*'Elektřina Stav'!$N17)</f>
        <v>747</v>
      </c>
      <c r="DC17" s="1">
        <f>(('Elektřina Stav'!DD17-'Elektřina Stav'!DC17)*'Elektřina Stav'!$N17)</f>
        <v>563</v>
      </c>
      <c r="DD17" s="1">
        <f>(('Elektřina Stav'!DE17-'Elektřina Stav'!DD17)*'Elektřina Stav'!$N17)</f>
        <v>359</v>
      </c>
      <c r="DE17" s="1">
        <f>(('Elektřina Stav'!DF17-'Elektřina Stav'!DE17)*'Elektřina Stav'!$N17)</f>
        <v>126</v>
      </c>
      <c r="DF17" s="1">
        <f>(('Elektřina Stav'!DG17-'Elektřina Stav'!DF17)*'Elektřina Stav'!$N17)</f>
        <v>0</v>
      </c>
      <c r="DG17" s="1">
        <f>(('Elektřina Stav'!DH17-'Elektřina Stav'!DG17)*'Elektřina Stav'!$N17)</f>
        <v>0</v>
      </c>
      <c r="DH17" s="1">
        <f>(('Elektřina Stav'!DI17-'Elektřina Stav'!DH17)*'Elektřina Stav'!$N17)</f>
        <v>0</v>
      </c>
      <c r="DI17" s="1">
        <f>(('Elektřina Stav'!DJ17-'Elektřina Stav'!DI17)*'Elektřina Stav'!$N17)</f>
        <v>121</v>
      </c>
      <c r="DJ17" s="1">
        <f>(('Elektřina Stav'!DK17-'Elektřina Stav'!DJ17)*'Elektřina Stav'!$N17)</f>
        <v>294</v>
      </c>
      <c r="DK17" s="1">
        <f>(('Elektřina Stav'!DL17-'Elektřina Stav'!DK17)*'Elektřina Stav'!$N17)</f>
        <v>357</v>
      </c>
      <c r="DL17" s="1">
        <f>(('Elektřina Stav'!DM17-'Elektřina Stav'!DL17)*'Elektřina Stav'!$N17)</f>
        <v>507</v>
      </c>
      <c r="DM17" s="1">
        <f>(('Elektřina Stav'!DN17-'Elektřina Stav'!DM17)*'Elektřina Stav'!$N17)</f>
        <v>403</v>
      </c>
      <c r="DN17" s="1">
        <f>(('Elektřina Stav'!DO17-'Elektřina Stav'!DN17)*'Elektřina Stav'!$N17)</f>
        <v>331</v>
      </c>
      <c r="DO17" s="1">
        <f>(('Elektřina Stav'!DP17-'Elektřina Stav'!DO17)*'Elektřina Stav'!$N17)</f>
        <v>111</v>
      </c>
      <c r="DP17" s="1">
        <f>(('Elektřina Stav'!DQ17-'Elektřina Stav'!DP17)*'Elektřina Stav'!$N17)</f>
        <v>28</v>
      </c>
      <c r="DQ17" s="1">
        <f>(('Elektřina Stav'!DR17-'Elektřina Stav'!DQ17)*'Elektřina Stav'!$N17)</f>
        <v>0</v>
      </c>
      <c r="DR17" s="1">
        <f>(('Elektřina Stav'!DS17-'Elektřina Stav'!DR17)*'Elektřina Stav'!$N17)</f>
        <v>43</v>
      </c>
      <c r="DS17" s="1">
        <f>(('Elektřina Stav'!DT17-'Elektřina Stav'!DS17)*'Elektřina Stav'!$N17)</f>
        <v>31</v>
      </c>
      <c r="DT17" s="1">
        <f>(('Elektřina Stav'!DU17-'Elektřina Stav'!DT17)*'Elektřina Stav'!$N17)</f>
        <v>43</v>
      </c>
      <c r="DU17" s="1">
        <f>(('Elektřina Stav'!DV17-'Elektřina Stav'!DU17)*'Elektřina Stav'!$N17)</f>
        <v>761</v>
      </c>
      <c r="DV17" s="1">
        <f>(('Elektřina Stav'!DW17-'Elektřina Stav'!DV17)*'Elektřina Stav'!$N17)</f>
        <v>955</v>
      </c>
      <c r="DW17" s="1">
        <f>(('Elektřina Stav'!DX17-'Elektřina Stav'!DW17)*'Elektřina Stav'!$N17)</f>
        <v>275</v>
      </c>
    </row>
    <row r="18" spans="1:127">
      <c r="A18" s="1" t="str">
        <f>'Elektřina Stav'!A18</f>
        <v>D04</v>
      </c>
      <c r="B18" s="1" t="str">
        <f>'Elektřina Stav'!B18</f>
        <v>A</v>
      </c>
      <c r="C18" s="1">
        <f>'Elektřina Stav'!C18</f>
        <v>40</v>
      </c>
      <c r="D18" s="1" t="str">
        <f>'Elektřina Stav'!D18</f>
        <v>HT22</v>
      </c>
      <c r="E18" s="1" t="str">
        <f>'Elektřina Stav'!E18</f>
        <v>Delikomat</v>
      </c>
      <c r="F18" s="8" t="str">
        <f>'Elektřina Stav'!F18</f>
        <v>10c</v>
      </c>
      <c r="G18" s="8">
        <f>'Elektřina Stav'!G18</f>
        <v>1000</v>
      </c>
      <c r="H18" s="1">
        <f>'Elektřina Stav'!H18</f>
        <v>14</v>
      </c>
      <c r="I18" s="5">
        <f>'Elektřina Stav'!I18</f>
        <v>50</v>
      </c>
      <c r="J18" s="1" t="str">
        <f>'Elektřina Stav'!J18</f>
        <v>C02</v>
      </c>
      <c r="K18" s="6" t="str">
        <f>'Elektřina Stav'!K18</f>
        <v>od 1.9.08</v>
      </c>
      <c r="L18" s="7" t="str">
        <f>'Elektřina Stav'!L18</f>
        <v>N2027947</v>
      </c>
      <c r="M18" s="8">
        <f>'Elektřina Stav'!M18</f>
        <v>4</v>
      </c>
      <c r="N18" s="1">
        <f>'Elektřina Stav'!N18</f>
        <v>4</v>
      </c>
      <c r="AS18" s="1">
        <f>('Elektřina Stav'!AT18-'Elektřina Stav'!AS18)*'Elektřina Stav'!$N18</f>
        <v>3376</v>
      </c>
      <c r="AT18" s="1">
        <f>('Elektřina Stav'!AU18-'Elektřina Stav'!AT18)*'Elektřina Stav'!$N18</f>
        <v>2708</v>
      </c>
      <c r="AU18" s="1">
        <f>('Elektřina Stav'!AV18-'Elektřina Stav'!AU18)*'Elektřina Stav'!$N18</f>
        <v>1596</v>
      </c>
      <c r="AV18" s="1">
        <f>('Elektřina Stav'!AW18-'Elektřina Stav'!AV18)*'Elektřina Stav'!$N18</f>
        <v>1336</v>
      </c>
      <c r="AW18" s="1">
        <f>('Elektřina Stav'!AX18-'Elektřina Stav'!AW18)*'Elektřina Stav'!$N18</f>
        <v>916</v>
      </c>
      <c r="AX18" s="1">
        <f>('Elektřina Stav'!AY18-'Elektřina Stav'!AX18)*'Elektřina Stav'!$N18</f>
        <v>820</v>
      </c>
      <c r="AY18" s="1">
        <f>('Elektřina Stav'!AZ18-'Elektřina Stav'!AY18)*'Elektřina Stav'!$N18</f>
        <v>1020</v>
      </c>
      <c r="AZ18" s="1">
        <f>('Elektřina Stav'!BA18-'Elektřina Stav'!AZ18)*'Elektřina Stav'!$N18</f>
        <v>1244</v>
      </c>
      <c r="BA18" s="1">
        <f>('Elektřina Stav'!BB18-'Elektřina Stav'!BA18)*'Elektřina Stav'!$N18</f>
        <v>2140</v>
      </c>
      <c r="BB18" s="1">
        <f>('Elektřina Stav'!BC18-'Elektřina Stav'!BB18)*'Elektřina Stav'!$N18</f>
        <v>3380</v>
      </c>
      <c r="BC18" s="1">
        <f>('Elektřina Stav'!BD18-'Elektřina Stav'!BC18)*'Elektřina Stav'!$N18</f>
        <v>4152</v>
      </c>
      <c r="BD18" s="1">
        <f>('Elektřina Stav'!BE18-'Elektřina Stav'!BD18)*'Elektřina Stav'!$N18</f>
        <v>3772</v>
      </c>
      <c r="BE18" s="1">
        <f>('Elektřina Stav'!BF18-'Elektřina Stav'!BE18)*'Elektřina Stav'!$N18</f>
        <v>3288</v>
      </c>
      <c r="BF18" s="1">
        <f>('Elektřina Stav'!BG18-'Elektřina Stav'!BF18)*'Elektřina Stav'!$N18</f>
        <v>2500</v>
      </c>
      <c r="BG18" s="1">
        <f>('Elektřina Stav'!BH18-'Elektřina Stav'!BG18)*'Elektřina Stav'!$N18</f>
        <v>1328</v>
      </c>
      <c r="BH18" s="1">
        <f>('Elektřina Stav'!BI18-'Elektřina Stav'!BH18)*'Elektřina Stav'!$N18</f>
        <v>996</v>
      </c>
      <c r="BI18" s="1">
        <f>('Elektřina Stav'!BJ18-'Elektřina Stav'!BI18)*'Elektřina Stav'!$N18</f>
        <v>864</v>
      </c>
      <c r="BJ18" s="1">
        <f>('Elektřina Stav'!BK18-'Elektřina Stav'!BJ18)*'Elektřina Stav'!$N18</f>
        <v>788</v>
      </c>
      <c r="BK18" s="1">
        <f>('Elektřina Stav'!BL18-'Elektřina Stav'!BK18)*'Elektřina Stav'!$N18</f>
        <v>960</v>
      </c>
      <c r="BL18" s="1">
        <f>('Elektřina Stav'!BM18-'Elektřina Stav'!BL18)*'Elektřina Stav'!$N18</f>
        <v>1008</v>
      </c>
      <c r="BM18" s="1">
        <f>('Elektřina Stav'!BN18-'Elektřina Stav'!BM18)*'Elektřina Stav'!$N18</f>
        <v>1548</v>
      </c>
      <c r="BN18" s="1">
        <f>('Elektřina Stav'!BO18-'Elektřina Stav'!BN18)*'Elektřina Stav'!$N18</f>
        <v>2368</v>
      </c>
      <c r="BO18" s="1">
        <f>('Elektřina Stav'!BP18-'Elektřina Stav'!BO18)*'Elektřina Stav'!$N18</f>
        <v>2816</v>
      </c>
      <c r="BP18" s="1">
        <f>('Elektřina Stav'!BQ18-'Elektřina Stav'!BP18)*'Elektřina Stav'!$N18</f>
        <v>2980</v>
      </c>
      <c r="BQ18" s="1">
        <f>('Elektřina Stav'!BR18-'Elektřina Stav'!BQ18)*'Elektřina Stav'!$N18</f>
        <v>-397260</v>
      </c>
      <c r="BR18" s="1">
        <f>('Elektřina Stav'!BS18-'Elektřina Stav'!BR18)*'Elektřina Stav'!$N18</f>
        <v>2368</v>
      </c>
      <c r="BS18" s="1">
        <f>('Elektřina Stav'!BT18-'Elektřina Stav'!BS18)*'Elektřina Stav'!$N18</f>
        <v>2156</v>
      </c>
      <c r="BT18" s="1">
        <f>('Elektřina Stav'!BU18-'Elektřina Stav'!BT18)*'Elektřina Stav'!$N18</f>
        <v>1064</v>
      </c>
      <c r="BU18" s="1">
        <f>('Elektřina Stav'!BV18-'Elektřina Stav'!BU18)*'Elektřina Stav'!$N18</f>
        <v>1056</v>
      </c>
      <c r="BV18" s="1">
        <f>('Elektřina Stav'!BW18-'Elektřina Stav'!BV18)*'Elektřina Stav'!$N18</f>
        <v>1256</v>
      </c>
      <c r="BW18" s="1">
        <f>('Elektřina Stav'!BX18-'Elektřina Stav'!BW18)*'Elektřina Stav'!$N18</f>
        <v>1292</v>
      </c>
      <c r="BX18" s="1">
        <f>('Elektřina Stav'!BY18-'Elektřina Stav'!BX18)*'Elektřina Stav'!$N18</f>
        <v>1092</v>
      </c>
      <c r="BY18" s="1">
        <f>('Elektřina Stav'!BZ18-'Elektřina Stav'!BY18)*'Elektřina Stav'!$N18</f>
        <v>1784</v>
      </c>
      <c r="BZ18" s="1">
        <f>('Elektřina Stav'!CA18-'Elektřina Stav'!BZ18)*'Elektřina Stav'!$N18</f>
        <v>2484</v>
      </c>
      <c r="CA18" s="1">
        <f>('Elektřina Stav'!CB18-'Elektřina Stav'!CA18)*'Elektřina Stav'!$N18</f>
        <v>2732</v>
      </c>
      <c r="CB18" s="1">
        <f>('Elektřina Stav'!CC18-'Elektřina Stav'!CB18)*'Elektřina Stav'!$N18</f>
        <v>2752</v>
      </c>
      <c r="CC18" s="1">
        <f>('Elektřina Stav'!CD18-'Elektřina Stav'!CC18)*'Elektřina Stav'!$N18</f>
        <v>2552</v>
      </c>
      <c r="CD18" s="1">
        <f>('Elektřina Stav'!CE18-'Elektřina Stav'!CD18)*'Elektřina Stav'!$N18</f>
        <v>3256</v>
      </c>
      <c r="CE18" s="1">
        <f>('Elektřina Stav'!CF18-'Elektřina Stav'!CE18)*'Elektřina Stav'!$N18</f>
        <v>1948</v>
      </c>
      <c r="CF18" s="1">
        <f>('Elektřina Stav'!CG18-'Elektřina Stav'!CF18)*'Elektřina Stav'!$N18</f>
        <v>1128</v>
      </c>
      <c r="CG18" s="1">
        <f>('Elektřina Stav'!CH18-'Elektřina Stav'!CG18)*'Elektřina Stav'!$N18</f>
        <v>1032</v>
      </c>
      <c r="CH18" s="1">
        <f>('Elektřina Stav'!CI18-'Elektřina Stav'!CH18)*'Elektřina Stav'!$N18</f>
        <v>1164</v>
      </c>
      <c r="CI18" s="1">
        <f>('Elektřina Stav'!CJ18-'Elektřina Stav'!CI18)*'Elektřina Stav'!$N18</f>
        <v>1208</v>
      </c>
      <c r="CJ18" s="1">
        <f>('Elektřina Stav'!CK18-'Elektřina Stav'!CJ18)*'Elektřina Stav'!$N18</f>
        <v>1196</v>
      </c>
      <c r="CK18" s="1">
        <f>('Elektřina Stav'!CL18-'Elektřina Stav'!CK18)*'Elektřina Stav'!$N18</f>
        <v>1532</v>
      </c>
      <c r="CL18" s="1">
        <f>('Elektřina Stav'!CM18-'Elektřina Stav'!CL18)*'Elektřina Stav'!$N18</f>
        <v>1780</v>
      </c>
      <c r="CM18" s="1">
        <f>('Elektřina Stav'!CN18-'Elektřina Stav'!CM18)*'Elektřina Stav'!$N18</f>
        <v>1864</v>
      </c>
      <c r="CN18" s="1">
        <f>('Elektřina Stav'!CO18-'Elektřina Stav'!CN18)*'Elektřina Stav'!$N18</f>
        <v>2208</v>
      </c>
      <c r="CO18" s="1">
        <f>('Elektřina Stav'!CP18-'Elektřina Stav'!CO18)*'Elektřina Stav'!$N18</f>
        <v>2136</v>
      </c>
      <c r="CP18" s="1">
        <f>('Elektřina Stav'!CQ18-'Elektřina Stav'!CP18)*'Elektřina Stav'!$N18</f>
        <v>1624</v>
      </c>
      <c r="CQ18" s="1">
        <f>('Elektřina Stav'!CR18-'Elektřina Stav'!CQ18)*'Elektřina Stav'!$N18</f>
        <v>1480</v>
      </c>
      <c r="CR18" s="1">
        <f>('Elektřina Stav'!CS18-'Elektřina Stav'!CR18)*'Elektřina Stav'!$N18</f>
        <v>988</v>
      </c>
      <c r="CS18" s="1">
        <f>('Elektřina Stav'!CT18-'Elektřina Stav'!CS18)*'Elektřina Stav'!$N18</f>
        <v>1068</v>
      </c>
      <c r="CT18" s="1">
        <f>('Elektřina Stav'!CU18-'Elektřina Stav'!CT18)*'Elektřina Stav'!$N18</f>
        <v>1248</v>
      </c>
      <c r="CU18" s="1">
        <f>('Elektřina Stav'!CV18-'Elektřina Stav'!CU18)*'Elektřina Stav'!$N18</f>
        <v>1248</v>
      </c>
      <c r="CV18" s="1">
        <f>('Elektřina Stav'!CW18-'Elektřina Stav'!CV18)*'Elektřina Stav'!$N18</f>
        <v>1512</v>
      </c>
      <c r="CW18" s="1">
        <f>('Elektřina Stav'!CX18-'Elektřina Stav'!CW18)*'Elektřina Stav'!$N18</f>
        <v>1992</v>
      </c>
      <c r="CX18" s="1">
        <f>('Elektřina Stav'!CY18-'Elektřina Stav'!CX18)*'Elektřina Stav'!$N18</f>
        <v>2356</v>
      </c>
      <c r="CY18" s="1">
        <f>('Elektřina Stav'!CZ18-'Elektřina Stav'!CY18)*'Elektřina Stav'!$N18</f>
        <v>1888</v>
      </c>
      <c r="CZ18" s="1">
        <f>('Elektřina Stav'!DA18-'Elektřina Stav'!CZ18)*'Elektřina Stav'!$N18</f>
        <v>1420</v>
      </c>
      <c r="DA18" s="1">
        <f>('Elektřina Stav'!DB18-'Elektřina Stav'!DA18)*'Elektřina Stav'!$N18</f>
        <v>1332</v>
      </c>
      <c r="DB18" s="1">
        <f>('Elektřina Stav'!DC18-'Elektřina Stav'!DB18)*'Elektřina Stav'!$N18</f>
        <v>1536</v>
      </c>
      <c r="DC18" s="1">
        <f>('Elektřina Stav'!DD18-'Elektřina Stav'!DC18)*'Elektřina Stav'!$N18</f>
        <v>1412</v>
      </c>
      <c r="DD18" s="1">
        <f>('Elektřina Stav'!DE18-'Elektřina Stav'!DD18)*'Elektřina Stav'!$N18</f>
        <v>1228</v>
      </c>
      <c r="DE18" s="1">
        <f>('Elektřina Stav'!DF18-'Elektřina Stav'!DE18)*'Elektřina Stav'!$N18</f>
        <v>1428</v>
      </c>
      <c r="DF18" s="1">
        <f>('Elektřina Stav'!DG18-'Elektřina Stav'!DF18)*'Elektřina Stav'!$N18</f>
        <v>1508</v>
      </c>
      <c r="DG18" s="1">
        <f>('Elektřina Stav'!DH18-'Elektřina Stav'!DG18)*'Elektřina Stav'!$N18</f>
        <v>1676</v>
      </c>
      <c r="DH18" s="1">
        <f>('Elektřina Stav'!DI18-'Elektřina Stav'!DH18)*'Elektřina Stav'!$N18</f>
        <v>1580</v>
      </c>
      <c r="DI18" s="1">
        <f>('Elektřina Stav'!DJ18-'Elektřina Stav'!DI18)*'Elektřina Stav'!$N18</f>
        <v>1524</v>
      </c>
      <c r="DJ18" s="1">
        <f>('Elektřina Stav'!DK18-'Elektřina Stav'!DJ18)*'Elektřina Stav'!$N18</f>
        <v>1536</v>
      </c>
      <c r="DK18" s="1">
        <f>('Elektřina Stav'!DL18-'Elektřina Stav'!DK18)*'Elektřina Stav'!$N18</f>
        <v>1700</v>
      </c>
      <c r="DL18" s="1">
        <f>('Elektřina Stav'!DM18-'Elektřina Stav'!DL18)*'Elektřina Stav'!$N18</f>
        <v>1668</v>
      </c>
      <c r="DM18" s="1">
        <f>('Elektřina Stav'!DN18-'Elektřina Stav'!DM18)*'Elektřina Stav'!$N18</f>
        <v>1744</v>
      </c>
      <c r="DN18" s="1">
        <f>('Elektřina Stav'!DO18-'Elektřina Stav'!DN18)*'Elektřina Stav'!$N18</f>
        <v>1576</v>
      </c>
      <c r="DO18" s="1">
        <f>('Elektřina Stav'!DP18-'Elektřina Stav'!DO18)*'Elektřina Stav'!$N18</f>
        <v>1412</v>
      </c>
      <c r="DP18" s="1">
        <f>('Elektřina Stav'!DQ18-'Elektřina Stav'!DP18)*'Elektřina Stav'!$N18</f>
        <v>1432</v>
      </c>
      <c r="DQ18" s="1">
        <f>('Elektřina Stav'!DR18-'Elektřina Stav'!DQ18)*'Elektřina Stav'!$N18</f>
        <v>1388</v>
      </c>
      <c r="DR18" s="1">
        <f>('Elektřina Stav'!DS18-'Elektřina Stav'!DR18)*'Elektřina Stav'!$N18</f>
        <v>1388</v>
      </c>
      <c r="DS18" s="1">
        <f>('Elektřina Stav'!DT18-'Elektřina Stav'!DS18)*'Elektřina Stav'!$N18</f>
        <v>1584</v>
      </c>
      <c r="DT18" s="1">
        <f>('Elektřina Stav'!DU18-'Elektřina Stav'!DT18)*'Elektřina Stav'!$N18</f>
        <v>1508</v>
      </c>
      <c r="DU18" s="1">
        <f>('Elektřina Stav'!DV18-'Elektřina Stav'!DU18)*'Elektřina Stav'!$N18</f>
        <v>1504</v>
      </c>
      <c r="DV18" s="1">
        <f>('Elektřina Stav'!DW18-'Elektřina Stav'!DV18)*'Elektřina Stav'!$N18</f>
        <v>1828</v>
      </c>
      <c r="DW18" s="1">
        <f>('Elektřina Stav'!DX18-'Elektřina Stav'!DW18)*'Elektřina Stav'!$N18</f>
        <v>1840</v>
      </c>
    </row>
    <row r="19" spans="1:127">
      <c r="A19" s="1" t="str">
        <f>'Elektřina Stav'!A19</f>
        <v>Db22</v>
      </c>
      <c r="B19" s="1" t="str">
        <f>'Elektřina Stav'!B19</f>
        <v>A</v>
      </c>
      <c r="C19" s="1">
        <f>'Elektřina Stav'!C19</f>
        <v>160</v>
      </c>
      <c r="D19" s="1" t="str">
        <f>'Elektřina Stav'!D19</f>
        <v>HT22</v>
      </c>
      <c r="E19" s="1" t="str">
        <f>'Elektřina Stav'!E19</f>
        <v>SB Kom.</v>
      </c>
      <c r="F19" s="8">
        <f>'Elektřina Stav'!F19</f>
        <v>23</v>
      </c>
      <c r="G19" s="8">
        <f>'Elektřina Stav'!G19</f>
        <v>2300</v>
      </c>
      <c r="H19" s="1">
        <f>'Elektřina Stav'!H19</f>
        <v>72</v>
      </c>
      <c r="I19" s="5">
        <f>'Elektřina Stav'!I19</f>
        <v>50</v>
      </c>
      <c r="J19" s="1">
        <f>'Elektřina Stav'!J19</f>
        <v>0</v>
      </c>
      <c r="K19" s="6">
        <f>'Elektřina Stav'!K19</f>
        <v>0</v>
      </c>
      <c r="L19" s="7" t="str">
        <f>'Elektřina Stav'!L19</f>
        <v>030362/2011</v>
      </c>
      <c r="M19" s="8">
        <f>'Elektřina Stav'!M19</f>
        <v>0</v>
      </c>
      <c r="N19" s="1">
        <f>'Elektřina Stav'!N19</f>
        <v>1</v>
      </c>
      <c r="BA19" s="1">
        <f>('Elektřina Stav'!BB19-'Elektřina Stav'!BA19)*'Elektřina Stav'!$N19</f>
        <v>0</v>
      </c>
      <c r="BB19" s="1">
        <f>('Elektřina Stav'!BC19-'Elektřina Stav'!BB19)*'Elektřina Stav'!$N19</f>
        <v>0</v>
      </c>
      <c r="BC19" s="1">
        <f>('Elektřina Stav'!BD19-'Elektřina Stav'!BC19)*'Elektřina Stav'!$N19</f>
        <v>0</v>
      </c>
      <c r="BD19" s="1">
        <f>('Elektřina Stav'!BE19-'Elektřina Stav'!BD19)*'Elektřina Stav'!$N19</f>
        <v>0</v>
      </c>
      <c r="BE19" s="1">
        <f>('Elektřina Stav'!BF19-'Elektřina Stav'!BE19)*'Elektřina Stav'!$N19</f>
        <v>0</v>
      </c>
      <c r="BF19" s="1">
        <f>('Elektřina Stav'!BG19-'Elektřina Stav'!BF19)*'Elektřina Stav'!$N19</f>
        <v>0</v>
      </c>
      <c r="BG19" s="1">
        <f>('Elektřina Stav'!BH19-'Elektřina Stav'!BG19)*'Elektřina Stav'!$N19</f>
        <v>0</v>
      </c>
      <c r="BH19" s="1">
        <f>('Elektřina Stav'!BI19-'Elektřina Stav'!BH19)*'Elektřina Stav'!$N19</f>
        <v>0</v>
      </c>
      <c r="BI19" s="1">
        <f>('Elektřina Stav'!BJ19-'Elektřina Stav'!BI19)*'Elektřina Stav'!$N19</f>
        <v>0</v>
      </c>
      <c r="BJ19" s="1">
        <f>('Elektřina Stav'!BK19-'Elektřina Stav'!BJ19)*'Elektřina Stav'!$N19</f>
        <v>0</v>
      </c>
      <c r="BK19" s="1">
        <f>('Elektřina Stav'!BL19-'Elektřina Stav'!BK19)*'Elektřina Stav'!$N19</f>
        <v>0</v>
      </c>
      <c r="BL19" s="1">
        <f>('Elektřina Stav'!BM19-'Elektřina Stav'!BL19)*'Elektřina Stav'!$N19</f>
        <v>0</v>
      </c>
      <c r="BM19" s="1">
        <f>('Elektřina Stav'!BN19-'Elektřina Stav'!BM19)*'Elektřina Stav'!$N19</f>
        <v>0</v>
      </c>
      <c r="BN19" s="1">
        <f>('Elektřina Stav'!BO19-'Elektřina Stav'!BN19)*'Elektřina Stav'!$N19</f>
        <v>0</v>
      </c>
      <c r="BO19" s="1">
        <f>('Elektřina Stav'!BP19-'Elektřina Stav'!BO19)*'Elektřina Stav'!$N19</f>
        <v>0</v>
      </c>
      <c r="BP19" s="1">
        <f>('Elektřina Stav'!BQ19-'Elektřina Stav'!BP19)*'Elektřina Stav'!$N19</f>
        <v>0</v>
      </c>
      <c r="BQ19" s="1">
        <f>('Elektřina Stav'!BR19-'Elektřina Stav'!BQ19)*'Elektřina Stav'!$N19</f>
        <v>0</v>
      </c>
      <c r="BR19" s="1">
        <f>('Elektřina Stav'!BS19-'Elektřina Stav'!BR19)*'Elektřina Stav'!$N19</f>
        <v>0</v>
      </c>
      <c r="BS19" s="1">
        <f>('Elektřina Stav'!BT19-'Elektřina Stav'!BS19)*'Elektřina Stav'!$N19</f>
        <v>0</v>
      </c>
      <c r="BT19" s="1">
        <f>('Elektřina Stav'!BU19-'Elektřina Stav'!BT19)*'Elektřina Stav'!$N19</f>
        <v>0</v>
      </c>
      <c r="BU19" s="1">
        <f>('Elektřina Stav'!BV19-'Elektřina Stav'!BU19)*'Elektřina Stav'!$N19</f>
        <v>0</v>
      </c>
      <c r="BV19" s="1">
        <f>('Elektřina Stav'!BW19-'Elektřina Stav'!BV19)*'Elektřina Stav'!$N19</f>
        <v>0</v>
      </c>
      <c r="BW19" s="1">
        <f>('Elektřina Stav'!BX19-'Elektřina Stav'!BW19)*'Elektřina Stav'!$N19</f>
        <v>0</v>
      </c>
      <c r="BX19" s="1">
        <f>('Elektřina Stav'!BY19-'Elektřina Stav'!BX19)*'Elektřina Stav'!$N19</f>
        <v>0</v>
      </c>
      <c r="BY19" s="1">
        <f>('Elektřina Stav'!BZ19-'Elektřina Stav'!BY19)*'Elektřina Stav'!$N19</f>
        <v>0</v>
      </c>
      <c r="BZ19" s="1">
        <f>('Elektřina Stav'!CA19-'Elektřina Stav'!BZ19)*'Elektřina Stav'!$N19</f>
        <v>0</v>
      </c>
      <c r="CA19" s="1">
        <f>('Elektřina Stav'!CB19-'Elektřina Stav'!CA19)*'Elektřina Stav'!$N19</f>
        <v>0</v>
      </c>
      <c r="CB19" s="1">
        <f>('Elektřina Stav'!CC19-'Elektřina Stav'!CB19)*'Elektřina Stav'!$N19</f>
        <v>0</v>
      </c>
      <c r="CC19" s="1">
        <f>('Elektřina Stav'!CD19-'Elektřina Stav'!CC19)*'Elektřina Stav'!$N19</f>
        <v>0</v>
      </c>
      <c r="CD19" s="1">
        <f>('Elektřina Stav'!CE19-'Elektřina Stav'!CD19)*'Elektřina Stav'!$N19</f>
        <v>0</v>
      </c>
      <c r="CE19" s="1">
        <f>('Elektřina Stav'!CF19-'Elektřina Stav'!CE19)*'Elektřina Stav'!$N19</f>
        <v>0</v>
      </c>
      <c r="CF19" s="1">
        <f>('Elektřina Stav'!CG19-'Elektřina Stav'!CF19)*'Elektřina Stav'!$N19</f>
        <v>0</v>
      </c>
      <c r="CG19" s="1">
        <f>('Elektřina Stav'!CH19-'Elektřina Stav'!CG19)*'Elektřina Stav'!$N19</f>
        <v>0</v>
      </c>
      <c r="CH19" s="1">
        <f>('Elektřina Stav'!CI19-'Elektřina Stav'!CH19)*'Elektřina Stav'!$N19</f>
        <v>0</v>
      </c>
      <c r="CI19" s="1">
        <f>('Elektřina Stav'!CJ19-'Elektřina Stav'!CI19)*'Elektřina Stav'!$N19</f>
        <v>0</v>
      </c>
      <c r="CJ19" s="1">
        <f>('Elektřina Stav'!CK19-'Elektřina Stav'!CJ19)*'Elektřina Stav'!$N19</f>
        <v>0</v>
      </c>
      <c r="CK19" s="1">
        <f>('Elektřina Stav'!CL19-'Elektřina Stav'!CK19)*'Elektřina Stav'!$N19</f>
        <v>0</v>
      </c>
      <c r="CL19" s="1">
        <f>('Elektřina Stav'!CM19-'Elektřina Stav'!CL19)*'Elektřina Stav'!$N19</f>
        <v>0</v>
      </c>
      <c r="CM19" s="1">
        <f>('Elektřina Stav'!CN19-'Elektřina Stav'!CM19)*'Elektřina Stav'!$N19</f>
        <v>0</v>
      </c>
      <c r="CN19" s="1">
        <f>('Elektřina Stav'!CO19-'Elektřina Stav'!CN19)*'Elektřina Stav'!$N19</f>
        <v>0</v>
      </c>
      <c r="CO19" s="1">
        <f>('Elektřina Stav'!CP19-'Elektřina Stav'!CO19)*'Elektřina Stav'!$N19</f>
        <v>0</v>
      </c>
      <c r="CP19" s="1">
        <f>('Elektřina Stav'!CQ19-'Elektřina Stav'!CP19)*'Elektřina Stav'!$N19</f>
        <v>0</v>
      </c>
      <c r="CQ19" s="1">
        <f>('Elektřina Stav'!CR19-'Elektřina Stav'!CQ19)*'Elektřina Stav'!$N19</f>
        <v>0</v>
      </c>
      <c r="CR19" s="1">
        <f>('Elektřina Stav'!CS19-'Elektřina Stav'!CR19)*'Elektřina Stav'!$N19</f>
        <v>0</v>
      </c>
      <c r="CS19" s="1">
        <f>('Elektřina Stav'!CT19-'Elektřina Stav'!CS19)*'Elektřina Stav'!$N19</f>
        <v>8318</v>
      </c>
      <c r="CT19" s="1">
        <f>('Elektřina Stav'!CU19-'Elektřina Stav'!CT19)*'Elektřina Stav'!$N19</f>
        <v>12</v>
      </c>
      <c r="CU19" s="1">
        <f>('Elektřina Stav'!CV19-'Elektřina Stav'!CU19)*'Elektřina Stav'!$N19</f>
        <v>4</v>
      </c>
      <c r="CV19" s="1">
        <f>('Elektřina Stav'!CW19-'Elektřina Stav'!CV19)*'Elektřina Stav'!$N19</f>
        <v>0</v>
      </c>
      <c r="CW19" s="1">
        <f>('Elektřina Stav'!CX19-'Elektřina Stav'!CW19)*'Elektřina Stav'!$N19</f>
        <v>0</v>
      </c>
      <c r="CX19" s="1">
        <f>('Elektřina Stav'!CY19-'Elektřina Stav'!CX19)*'Elektřina Stav'!$N19</f>
        <v>0</v>
      </c>
      <c r="CY19" s="1">
        <f>('Elektřina Stav'!CZ19-'Elektřina Stav'!CY19)*'Elektřina Stav'!$N19</f>
        <v>0</v>
      </c>
      <c r="CZ19" s="1">
        <f>('Elektřina Stav'!DA19-'Elektřina Stav'!CZ19)*'Elektřina Stav'!$N19</f>
        <v>0</v>
      </c>
      <c r="DA19" s="1">
        <f>('Elektřina Stav'!DB19-'Elektřina Stav'!DA19)*'Elektřina Stav'!$N19</f>
        <v>0</v>
      </c>
      <c r="DB19" s="1">
        <f>('Elektřina Stav'!DC19-'Elektřina Stav'!DB19)*'Elektřina Stav'!$N19</f>
        <v>0</v>
      </c>
      <c r="DC19" s="1">
        <f>('Elektřina Stav'!DD19-'Elektřina Stav'!DC19)*'Elektřina Stav'!$N19</f>
        <v>0</v>
      </c>
      <c r="DD19" s="1">
        <f>('Elektřina Stav'!DE19-'Elektřina Stav'!DD19)*'Elektřina Stav'!$N19</f>
        <v>0</v>
      </c>
      <c r="DE19" s="1">
        <f>('Elektřina Stav'!DF19-'Elektřina Stav'!DE19)*'Elektřina Stav'!$N19</f>
        <v>8</v>
      </c>
      <c r="DF19" s="1">
        <f>('Elektřina Stav'!DG19-'Elektřina Stav'!DF19)*'Elektřina Stav'!$N19</f>
        <v>31</v>
      </c>
      <c r="DG19" s="1">
        <f>('Elektřina Stav'!DH19-'Elektřina Stav'!DG19)*'Elektřina Stav'!$N19</f>
        <v>94</v>
      </c>
      <c r="DH19" s="1">
        <f>('Elektřina Stav'!DI19-'Elektřina Stav'!DH19)*'Elektřina Stav'!$N19</f>
        <v>242</v>
      </c>
      <c r="DI19" s="1">
        <f>('Elektřina Stav'!DJ19-'Elektřina Stav'!DI19)*'Elektřina Stav'!$N19</f>
        <v>403</v>
      </c>
      <c r="DJ19" s="1">
        <f>('Elektřina Stav'!DK19-'Elektřina Stav'!DJ19)*'Elektřina Stav'!$N19</f>
        <v>367</v>
      </c>
      <c r="DK19" s="1">
        <f>('Elektřina Stav'!DL19-'Elektřina Stav'!DK19)*'Elektřina Stav'!$N19</f>
        <v>369</v>
      </c>
      <c r="DL19" s="1">
        <f>('Elektřina Stav'!DM19-'Elektřina Stav'!DL19)*'Elektřina Stav'!$N19</f>
        <v>337</v>
      </c>
      <c r="DM19" s="1">
        <f>('Elektřina Stav'!DN19-'Elektřina Stav'!DM19)*'Elektřina Stav'!$N19</f>
        <v>305</v>
      </c>
      <c r="DN19" s="1">
        <f>('Elektřina Stav'!DO19-'Elektřina Stav'!DN19)*'Elektřina Stav'!$N19</f>
        <v>221</v>
      </c>
      <c r="DO19" s="1">
        <f>('Elektřina Stav'!DP19-'Elektřina Stav'!DO19)*'Elektřina Stav'!$N19</f>
        <v>152</v>
      </c>
      <c r="DP19" s="1">
        <f>('Elektřina Stav'!DQ19-'Elektřina Stav'!DP19)*'Elektřina Stav'!$N19</f>
        <v>134</v>
      </c>
      <c r="DQ19" s="1">
        <f>('Elektřina Stav'!DR19-'Elektřina Stav'!DQ19)*'Elektřina Stav'!$N19</f>
        <v>131</v>
      </c>
      <c r="DR19" s="1">
        <f>('Elektřina Stav'!DS19-'Elektřina Stav'!DR19)*'Elektřina Stav'!$N19</f>
        <v>157</v>
      </c>
      <c r="DS19" s="1">
        <f>('Elektřina Stav'!DT19-'Elektřina Stav'!DS19)*'Elektřina Stav'!$N19</f>
        <v>154</v>
      </c>
      <c r="DT19" s="1">
        <f>('Elektřina Stav'!DU19-'Elektřina Stav'!DT19)*'Elektřina Stav'!$N19</f>
        <v>160</v>
      </c>
      <c r="DU19" s="1">
        <f>('Elektřina Stav'!DV19-'Elektřina Stav'!DU19)*'Elektřina Stav'!$N19</f>
        <v>276</v>
      </c>
      <c r="DV19" s="1">
        <f>('Elektřina Stav'!DW19-'Elektřina Stav'!DV19)*'Elektřina Stav'!$N19</f>
        <v>300</v>
      </c>
      <c r="DW19" s="1">
        <f>('Elektřina Stav'!DX19-'Elektřina Stav'!DW19)*'Elektřina Stav'!$N19</f>
        <v>317</v>
      </c>
    </row>
    <row r="20" spans="1:127">
      <c r="A20" s="1" t="str">
        <f>'Elektřina Stav'!A20</f>
        <v>Eb1</v>
      </c>
      <c r="B20" s="1" t="str">
        <f>'Elektřina Stav'!B20</f>
        <v>A</v>
      </c>
      <c r="C20" s="1">
        <f>'Elektřina Stav'!C20</f>
        <v>146</v>
      </c>
      <c r="D20" s="1" t="str">
        <f>'Elektřina Stav'!D20</f>
        <v>HT110</v>
      </c>
      <c r="E20" s="1" t="str">
        <f>'Elektřina Stav'!E20</f>
        <v>Metrostav</v>
      </c>
      <c r="F20" s="8">
        <f>'Elektřina Stav'!F20</f>
        <v>1</v>
      </c>
      <c r="G20" s="8">
        <f>'Elektřina Stav'!G20</f>
        <v>100</v>
      </c>
      <c r="H20" s="1">
        <f>'Elektřina Stav'!H20</f>
        <v>0</v>
      </c>
      <c r="I20" s="5">
        <f>'Elektřina Stav'!I20</f>
        <v>80</v>
      </c>
      <c r="J20" s="1" t="str">
        <f>'Elektřina Stav'!J20</f>
        <v>C02</v>
      </c>
      <c r="K20" s="6">
        <f>'Elektřina Stav'!K20</f>
        <v>0</v>
      </c>
      <c r="L20" s="7" t="str">
        <f>'Elektřina Stav'!L20</f>
        <v>48499853</v>
      </c>
      <c r="M20" s="8">
        <f>'Elektřina Stav'!M20</f>
        <v>0</v>
      </c>
      <c r="N20" s="1">
        <f>'Elektřina Stav'!N20</f>
        <v>1</v>
      </c>
      <c r="BC20" s="1">
        <f>('Elektřina Stav'!BD20-'Elektřina Stav'!BC20)*'Elektřina Stav'!$N20</f>
        <v>0</v>
      </c>
      <c r="BD20" s="1">
        <f>('Elektřina Stav'!BE20-'Elektřina Stav'!BD20)*'Elektřina Stav'!$N20</f>
        <v>0</v>
      </c>
      <c r="BE20" s="1">
        <f>('Elektřina Stav'!BF20-'Elektřina Stav'!BE20)*'Elektřina Stav'!$N20</f>
        <v>0</v>
      </c>
      <c r="BF20" s="1">
        <f>('Elektřina Stav'!BG20-'Elektřina Stav'!BF20)*'Elektřina Stav'!$N20</f>
        <v>0</v>
      </c>
      <c r="BG20" s="1">
        <f>('Elektřina Stav'!BH20-'Elektřina Stav'!BG20)*'Elektřina Stav'!$N20</f>
        <v>0</v>
      </c>
      <c r="BH20" s="1">
        <f>('Elektřina Stav'!BI20-'Elektřina Stav'!BH20)*'Elektřina Stav'!$N20</f>
        <v>0</v>
      </c>
      <c r="BI20" s="1">
        <f>('Elektřina Stav'!BJ20-'Elektřina Stav'!BI20)*'Elektřina Stav'!$N20</f>
        <v>0</v>
      </c>
      <c r="BJ20" s="1">
        <f>('Elektřina Stav'!BK20-'Elektřina Stav'!BJ20)*'Elektřina Stav'!$N20</f>
        <v>0</v>
      </c>
      <c r="BK20" s="1">
        <f>('Elektřina Stav'!BL20-'Elektřina Stav'!BK20)*'Elektřina Stav'!$N20</f>
        <v>0</v>
      </c>
      <c r="BL20" s="1">
        <f>('Elektřina Stav'!BM20-'Elektřina Stav'!BL20)*'Elektřina Stav'!$N20</f>
        <v>0</v>
      </c>
      <c r="BM20" s="1">
        <f>('Elektřina Stav'!BN20-'Elektřina Stav'!BM20)*'Elektřina Stav'!$N20</f>
        <v>0</v>
      </c>
      <c r="BN20" s="1">
        <f>('Elektřina Stav'!BO20-'Elektřina Stav'!BN20)*'Elektřina Stav'!$N20</f>
        <v>0</v>
      </c>
      <c r="BO20" s="1">
        <f>('Elektřina Stav'!BP20-'Elektřina Stav'!BO20)*'Elektřina Stav'!$N20</f>
        <v>0</v>
      </c>
      <c r="BP20" s="1">
        <f>('Elektřina Stav'!BQ20-'Elektřina Stav'!BP20)*'Elektřina Stav'!$N20</f>
        <v>0</v>
      </c>
      <c r="BQ20" s="1">
        <f>('Elektřina Stav'!BR20-'Elektřina Stav'!BQ20)*'Elektřina Stav'!$N20</f>
        <v>0</v>
      </c>
      <c r="BR20" s="1">
        <f>('Elektřina Stav'!BS20-'Elektřina Stav'!BR20)*'Elektřina Stav'!$N20</f>
        <v>0</v>
      </c>
      <c r="BS20" s="1">
        <f>('Elektřina Stav'!BT20-'Elektřina Stav'!BS20)*'Elektřina Stav'!$N20</f>
        <v>0</v>
      </c>
      <c r="BT20" s="1">
        <f>('Elektřina Stav'!BU20-'Elektřina Stav'!BT20)*'Elektřina Stav'!$N20</f>
        <v>0</v>
      </c>
      <c r="BU20" s="1">
        <f>('Elektřina Stav'!BV20-'Elektřina Stav'!BU20)*'Elektřina Stav'!$N20</f>
        <v>0</v>
      </c>
      <c r="BV20" s="1">
        <f>('Elektřina Stav'!BW20-'Elektřina Stav'!BV20)*'Elektřina Stav'!$N20</f>
        <v>0</v>
      </c>
      <c r="BW20" s="1">
        <f>('Elektřina Stav'!BX20-'Elektřina Stav'!BW20)*'Elektřina Stav'!$N20</f>
        <v>0</v>
      </c>
      <c r="BX20" s="1">
        <f>('Elektřina Stav'!BY20-'Elektřina Stav'!BX20)*'Elektřina Stav'!$N20</f>
        <v>0</v>
      </c>
      <c r="BY20" s="1">
        <f>('Elektřina Stav'!BZ20-'Elektřina Stav'!BY20)*'Elektřina Stav'!$N20</f>
        <v>0</v>
      </c>
      <c r="BZ20" s="1">
        <f>('Elektřina Stav'!CA20-'Elektřina Stav'!BZ20)*'Elektřina Stav'!$N20</f>
        <v>0</v>
      </c>
      <c r="CA20" s="1">
        <f>('Elektřina Stav'!CB20-'Elektřina Stav'!CA20)*'Elektřina Stav'!$N20</f>
        <v>0</v>
      </c>
      <c r="CB20" s="1">
        <f>('Elektřina Stav'!CC20-'Elektřina Stav'!CB20)*'Elektřina Stav'!$N20</f>
        <v>0</v>
      </c>
      <c r="CC20" s="1">
        <f>('Elektřina Stav'!CD20-'Elektřina Stav'!CC20)*'Elektřina Stav'!$N20</f>
        <v>0</v>
      </c>
      <c r="CD20" s="1">
        <f>('Elektřina Stav'!CE20-'Elektřina Stav'!CD20)*'Elektřina Stav'!$N20</f>
        <v>0</v>
      </c>
      <c r="CE20" s="1">
        <f>('Elektřina Stav'!CF20-'Elektřina Stav'!CE20)*'Elektřina Stav'!$N20</f>
        <v>0</v>
      </c>
      <c r="CF20" s="1">
        <f>('Elektřina Stav'!CG20-'Elektřina Stav'!CF20)*'Elektřina Stav'!$N20</f>
        <v>0</v>
      </c>
      <c r="CG20" s="1">
        <f>('Elektřina Stav'!CH20-'Elektřina Stav'!CG20)*'Elektřina Stav'!$N20</f>
        <v>0</v>
      </c>
      <c r="CH20" s="1">
        <f>('Elektřina Stav'!CI20-'Elektřina Stav'!CH20)*'Elektřina Stav'!$N20</f>
        <v>0</v>
      </c>
      <c r="CI20" s="1">
        <f>('Elektřina Stav'!CJ20-'Elektřina Stav'!CI20)*'Elektřina Stav'!$N20</f>
        <v>0</v>
      </c>
      <c r="CJ20" s="1">
        <f>('Elektřina Stav'!CK20-'Elektřina Stav'!CJ20)*'Elektřina Stav'!$N20</f>
        <v>4</v>
      </c>
      <c r="CK20" s="1">
        <f>('Elektřina Stav'!CL20-'Elektřina Stav'!CK20)*'Elektřina Stav'!$N20</f>
        <v>1647</v>
      </c>
      <c r="CL20" s="1">
        <f>('Elektřina Stav'!CM20-'Elektřina Stav'!CL20)*'Elektřina Stav'!$N20</f>
        <v>6931</v>
      </c>
      <c r="CM20" s="1">
        <f>('Elektřina Stav'!CN20-'Elektřina Stav'!CM20)*'Elektřina Stav'!$N20</f>
        <v>3878</v>
      </c>
      <c r="CN20" s="1">
        <f>('Elektřina Stav'!CO20-'Elektřina Stav'!CN20)*'Elektřina Stav'!$N20</f>
        <v>5098</v>
      </c>
      <c r="CO20" s="1">
        <f>('Elektřina Stav'!CP20-'Elektřina Stav'!CO20)*'Elektřina Stav'!$N20</f>
        <v>4413</v>
      </c>
      <c r="CP20" s="1">
        <f>('Elektřina Stav'!CQ20-'Elektřina Stav'!CP20)*'Elektřina Stav'!$N20</f>
        <v>2675</v>
      </c>
      <c r="CQ20" s="1">
        <f>('Elektřina Stav'!CR20-'Elektřina Stav'!CQ20)*'Elektřina Stav'!$N20</f>
        <v>675</v>
      </c>
      <c r="CR20" s="1">
        <f>('Elektřina Stav'!CS20-'Elektřina Stav'!CR20)*'Elektřina Stav'!$N20</f>
        <v>270</v>
      </c>
      <c r="CS20" s="1">
        <f>('Elektřina Stav'!CT20-'Elektřina Stav'!CS20)*'Elektřina Stav'!$N20</f>
        <v>26</v>
      </c>
      <c r="CT20" s="1">
        <f>('Elektřina Stav'!CU20-'Elektřina Stav'!CT20)*'Elektřina Stav'!$N20</f>
        <v>23</v>
      </c>
      <c r="CU20" s="1">
        <f>('Elektřina Stav'!CV20-'Elektřina Stav'!CU20)*'Elektřina Stav'!$N20</f>
        <v>31</v>
      </c>
      <c r="CV20" s="1">
        <f>('Elektřina Stav'!CW20-'Elektřina Stav'!CV20)*'Elektřina Stav'!$N20</f>
        <v>94</v>
      </c>
      <c r="CW20" s="1">
        <f>('Elektřina Stav'!CX20-'Elektřina Stav'!CW20)*'Elektřina Stav'!$N20</f>
        <v>1225</v>
      </c>
      <c r="CX20" s="1">
        <f>('Elektřina Stav'!CY20-'Elektřina Stav'!CX20)*'Elektřina Stav'!$N20</f>
        <v>3123</v>
      </c>
      <c r="CY20" s="1">
        <f>('Elektřina Stav'!CZ20-'Elektřina Stav'!CY20)*'Elektřina Stav'!$N20</f>
        <v>4938</v>
      </c>
      <c r="CZ20" s="1">
        <f>('Elektřina Stav'!DA20-'Elektřina Stav'!CZ20)*'Elektřina Stav'!$N20</f>
        <v>5496</v>
      </c>
      <c r="DA20" s="1">
        <f>('Elektřina Stav'!DB20-'Elektřina Stav'!DA20)*'Elektřina Stav'!$N20</f>
        <v>5136</v>
      </c>
      <c r="DB20" s="1">
        <f>('Elektřina Stav'!DC20-'Elektřina Stav'!DB20)*'Elektřina Stav'!$N20</f>
        <v>3806</v>
      </c>
      <c r="DC20" s="1">
        <f>('Elektřina Stav'!DD20-'Elektřina Stav'!DC20)*'Elektřina Stav'!$N20</f>
        <v>2148</v>
      </c>
      <c r="DD20" s="1">
        <f>('Elektřina Stav'!DE20-'Elektřina Stav'!DD20)*'Elektřina Stav'!$N20</f>
        <v>992</v>
      </c>
      <c r="DE20" s="1">
        <f>('Elektřina Stav'!DF20-'Elektřina Stav'!DE20)*'Elektřina Stav'!$N20</f>
        <v>51</v>
      </c>
      <c r="DF20" s="1">
        <f>('Elektřina Stav'!DG20-'Elektřina Stav'!DF20)*'Elektřina Stav'!$N20</f>
        <v>42</v>
      </c>
      <c r="DG20" s="1">
        <f>('Elektřina Stav'!DH20-'Elektřina Stav'!DG20)*'Elektřina Stav'!$N20</f>
        <v>46</v>
      </c>
      <c r="DH20" s="1">
        <f>('Elektřina Stav'!DI20-'Elektřina Stav'!DH20)*'Elektřina Stav'!$N20</f>
        <v>72</v>
      </c>
      <c r="DI20" s="1">
        <f>('Elektřina Stav'!DJ20-'Elektřina Stav'!DI20)*'Elektřina Stav'!$N20</f>
        <v>1323</v>
      </c>
      <c r="DJ20" s="1">
        <f>('Elektřina Stav'!DK20-'Elektřina Stav'!DJ20)*'Elektřina Stav'!$N20</f>
        <v>2430</v>
      </c>
      <c r="DK20" s="1">
        <f>('Elektřina Stav'!DL20-'Elektřina Stav'!DK20)*'Elektřina Stav'!$N20</f>
        <v>3020</v>
      </c>
      <c r="DL20" s="1">
        <f>('Elektřina Stav'!DM20-'Elektřina Stav'!DL20)*'Elektřina Stav'!$N20</f>
        <v>4638</v>
      </c>
      <c r="DM20" s="1">
        <f>('Elektřina Stav'!DN20-'Elektřina Stav'!DM20)*'Elektřina Stav'!$N20</f>
        <v>4120</v>
      </c>
      <c r="DN20" s="1">
        <f>('Elektřina Stav'!DO20-'Elektřina Stav'!DN20)*'Elektřina Stav'!$N20</f>
        <v>3356</v>
      </c>
      <c r="DO20" s="1">
        <f>('Elektřina Stav'!DP20-'Elektřina Stav'!DO20)*'Elektřina Stav'!$N20</f>
        <v>1029</v>
      </c>
      <c r="DP20" s="1">
        <f>('Elektřina Stav'!DQ20-'Elektřina Stav'!DP20)*'Elektřina Stav'!$N20</f>
        <v>199</v>
      </c>
      <c r="DQ20" s="1">
        <f>('Elektřina Stav'!DR20-'Elektřina Stav'!DQ20)*'Elektřina Stav'!$N20</f>
        <v>55</v>
      </c>
      <c r="DR20" s="1">
        <f>('Elektřina Stav'!DS20-'Elektřina Stav'!DR20)*'Elektřina Stav'!$N20</f>
        <v>39</v>
      </c>
      <c r="DS20" s="1">
        <f>('Elektřina Stav'!DT20-'Elektřina Stav'!DS20)*'Elektřina Stav'!$N20</f>
        <v>63</v>
      </c>
      <c r="DT20" s="1">
        <f>('Elektřina Stav'!DU20-'Elektřina Stav'!DT20)*'Elektřina Stav'!$N20</f>
        <v>557</v>
      </c>
      <c r="DU20" s="1">
        <f>('Elektřina Stav'!DV20-'Elektřina Stav'!DU20)*'Elektřina Stav'!$N20</f>
        <v>1831</v>
      </c>
      <c r="DV20" s="1">
        <f>('Elektřina Stav'!DW20-'Elektřina Stav'!DV20)*'Elektřina Stav'!$N20</f>
        <v>3665</v>
      </c>
      <c r="DW20" s="1">
        <f>('Elektřina Stav'!DX20-'Elektřina Stav'!DW20)*'Elektřina Stav'!$N20</f>
        <v>4840</v>
      </c>
    </row>
    <row r="21" spans="1:127">
      <c r="A21" s="1" t="str">
        <f>'Elektřina Stav'!A21</f>
        <v>Eno</v>
      </c>
      <c r="B21" s="1" t="str">
        <f>'Elektřina Stav'!B21</f>
        <v>A</v>
      </c>
      <c r="C21" s="1">
        <f>'Elektřina Stav'!C21</f>
        <v>0</v>
      </c>
      <c r="D21" s="1" t="str">
        <f>'Elektřina Stav'!D21</f>
        <v>HT110</v>
      </c>
      <c r="E21" s="1" t="str">
        <f>'Elektřina Stav'!E21</f>
        <v>I.P.P.E. s.r.o.</v>
      </c>
      <c r="F21" s="8" t="str">
        <f>'Elektřina Stav'!F21</f>
        <v>Nouzov</v>
      </c>
      <c r="G21" s="8">
        <f>'Elektřina Stav'!G21</f>
        <v>0</v>
      </c>
      <c r="H21" s="1">
        <f>'Elektřina Stav'!H21</f>
        <v>0</v>
      </c>
      <c r="I21" s="5">
        <f>'Elektřina Stav'!I21</f>
        <v>0</v>
      </c>
      <c r="J21" s="1">
        <f>'Elektřina Stav'!J21</f>
        <v>0</v>
      </c>
      <c r="K21" s="6">
        <f>'Elektřina Stav'!K21</f>
        <v>0</v>
      </c>
      <c r="L21" s="7" t="str">
        <f>'Elektřina Stav'!L21</f>
        <v>MA-0807B006-11</v>
      </c>
      <c r="M21" s="8">
        <f>'Elektřina Stav'!M21</f>
        <v>0</v>
      </c>
      <c r="N21" s="1">
        <f>'Elektřina Stav'!N21</f>
        <v>1</v>
      </c>
      <c r="W21" s="1">
        <f>('Elektřina Stav'!X21-'Elektřina Stav'!W21)*'Elektřina Stav'!$N21</f>
        <v>0</v>
      </c>
      <c r="X21" s="1">
        <f>('Elektřina Stav'!Y21-'Elektřina Stav'!X21)*'Elektřina Stav'!$N21</f>
        <v>0</v>
      </c>
      <c r="Y21" s="1">
        <f>('Elektřina Stav'!Z21-'Elektřina Stav'!Y21)*'Elektřina Stav'!$N21</f>
        <v>0</v>
      </c>
      <c r="Z21" s="1">
        <f>('Elektřina Stav'!AA21-'Elektřina Stav'!Z21)*'Elektřina Stav'!$N21</f>
        <v>0</v>
      </c>
      <c r="AA21" s="1">
        <f>('Elektřina Stav'!AB21-'Elektřina Stav'!AA21)*'Elektřina Stav'!$N21</f>
        <v>0</v>
      </c>
      <c r="AB21" s="1">
        <f>('Elektřina Stav'!AC21-'Elektřina Stav'!AB21)*'Elektřina Stav'!$N21</f>
        <v>0</v>
      </c>
      <c r="AC21" s="1">
        <f>('Elektřina Stav'!AD21-'Elektřina Stav'!AC21)*'Elektřina Stav'!$N21</f>
        <v>0</v>
      </c>
      <c r="AD21" s="1">
        <f>('Elektřina Stav'!AE21-'Elektřina Stav'!AD21)*'Elektřina Stav'!$N21</f>
        <v>0</v>
      </c>
      <c r="AE21" s="1">
        <f>('Elektřina Stav'!AF21-'Elektřina Stav'!AE21)*'Elektřina Stav'!$N21</f>
        <v>0</v>
      </c>
      <c r="AF21" s="1">
        <f>('Elektřina Stav'!AG21-'Elektřina Stav'!AF21)*'Elektřina Stav'!$N21</f>
        <v>0</v>
      </c>
      <c r="AG21" s="1">
        <f>('Elektřina Stav'!AH21-'Elektřina Stav'!AG21)*'Elektřina Stav'!$N21</f>
        <v>0</v>
      </c>
      <c r="AH21" s="1">
        <f>('Elektřina Stav'!AI21-'Elektřina Stav'!AH21)*'Elektřina Stav'!$N21</f>
        <v>0</v>
      </c>
      <c r="AI21" s="1">
        <f>('Elektřina Stav'!AJ21-'Elektřina Stav'!AI21)*'Elektřina Stav'!$N21</f>
        <v>0</v>
      </c>
      <c r="AJ21" s="1">
        <f>('Elektřina Stav'!AK21-'Elektřina Stav'!AJ21)*'Elektřina Stav'!$N21</f>
        <v>0</v>
      </c>
      <c r="AK21" s="1">
        <f>('Elektřina Stav'!AL21-'Elektřina Stav'!AK21)*'Elektřina Stav'!$N21</f>
        <v>0</v>
      </c>
      <c r="AL21" s="1">
        <f>('Elektřina Stav'!AM21-'Elektřina Stav'!AL21)*'Elektřina Stav'!$N21</f>
        <v>0</v>
      </c>
      <c r="AM21" s="1">
        <f>('Elektřina Stav'!AN21-'Elektřina Stav'!AM21)*'Elektřina Stav'!$N21</f>
        <v>0</v>
      </c>
      <c r="AN21" s="1">
        <f>('Elektřina Stav'!AO21-'Elektřina Stav'!AN21)*'Elektřina Stav'!$N21</f>
        <v>0</v>
      </c>
      <c r="AO21" s="1">
        <f>('Elektřina Stav'!AP21-'Elektřina Stav'!AO21)*'Elektřina Stav'!$N21</f>
        <v>0</v>
      </c>
      <c r="AP21" s="1">
        <f>('Elektřina Stav'!AQ21-'Elektřina Stav'!AP21)*'Elektřina Stav'!$N21</f>
        <v>0</v>
      </c>
      <c r="BI21" s="1">
        <f>('Elektřina Stav'!BJ21-'Elektřina Stav'!BI21)*'Elektřina Stav'!$N21</f>
        <v>692</v>
      </c>
      <c r="BJ21" s="1">
        <f>('Elektřina Stav'!BK21-'Elektřina Stav'!BJ21)*'Elektřina Stav'!$N21</f>
        <v>394</v>
      </c>
      <c r="BK21" s="1">
        <f>('Elektřina Stav'!BL21-'Elektřina Stav'!BK21)*'Elektřina Stav'!$N21</f>
        <v>444</v>
      </c>
      <c r="BL21" s="1">
        <f>('Elektřina Stav'!BM21-'Elektřina Stav'!BL21)*'Elektřina Stav'!$N21</f>
        <v>451</v>
      </c>
      <c r="BM21" s="1">
        <f>('Elektřina Stav'!BN21-'Elektřina Stav'!BM21)*'Elektřina Stav'!$N21</f>
        <v>603</v>
      </c>
      <c r="BN21" s="1">
        <f>('Elektřina Stav'!BO21-'Elektřina Stav'!BN21)*'Elektřina Stav'!$N21</f>
        <v>596</v>
      </c>
      <c r="BO21" s="1">
        <f>('Elektřina Stav'!BP21-'Elektřina Stav'!BO21)*'Elektřina Stav'!$N21</f>
        <v>585</v>
      </c>
      <c r="BP21" s="1">
        <f>('Elektřina Stav'!BQ21-'Elektřina Stav'!BP21)*'Elektřina Stav'!$N21</f>
        <v>587</v>
      </c>
      <c r="BQ21" s="1">
        <f>('Elektřina Stav'!BR21-'Elektřina Stav'!BQ21)*'Elektřina Stav'!$N21</f>
        <v>751</v>
      </c>
      <c r="BR21" s="1">
        <f>('Elektřina Stav'!BS21-'Elektřina Stav'!BR21)*'Elektřina Stav'!$N21</f>
        <v>684</v>
      </c>
      <c r="BS21" s="1">
        <f>('Elektřina Stav'!BT21-'Elektřina Stav'!BS21)*'Elektřina Stav'!$N21</f>
        <v>631</v>
      </c>
      <c r="BT21" s="1">
        <f>('Elektřina Stav'!BU21-'Elektřina Stav'!BT21)*'Elektřina Stav'!$N21</f>
        <v>760</v>
      </c>
      <c r="BU21" s="1">
        <f>('Elektřina Stav'!BV21-'Elektřina Stav'!BU21)*'Elektřina Stav'!$N21</f>
        <v>767</v>
      </c>
      <c r="BV21" s="1">
        <f>('Elektřina Stav'!BW21-'Elektřina Stav'!BV21)*'Elektřina Stav'!$N21</f>
        <v>871</v>
      </c>
      <c r="BW21" s="1">
        <f>('Elektřina Stav'!BX21-'Elektřina Stav'!BW21)*'Elektřina Stav'!$N21</f>
        <v>877</v>
      </c>
      <c r="BX21" s="1">
        <f>('Elektřina Stav'!BY21-'Elektřina Stav'!BX21)*'Elektřina Stav'!$N21</f>
        <v>1496</v>
      </c>
      <c r="BY21" s="1">
        <f>('Elektřina Stav'!BZ21-'Elektřina Stav'!BY21)*'Elektřina Stav'!$N21</f>
        <v>912</v>
      </c>
      <c r="BZ21" s="1">
        <f>('Elektřina Stav'!CA21-'Elektřina Stav'!BZ21)*'Elektřina Stav'!$N21</f>
        <v>854</v>
      </c>
      <c r="CA21" s="1">
        <f>('Elektřina Stav'!CB21-'Elektřina Stav'!CA21)*'Elektřina Stav'!$N21</f>
        <v>480</v>
      </c>
      <c r="CB21" s="1">
        <f>('Elektřina Stav'!CC21-'Elektřina Stav'!CB21)*'Elektřina Stav'!$N21</f>
        <v>535</v>
      </c>
      <c r="CC21" s="1">
        <f>('Elektřina Stav'!CD21-'Elektřina Stav'!CC21)*'Elektřina Stav'!$N21</f>
        <v>500</v>
      </c>
      <c r="CD21" s="1">
        <f>('Elektřina Stav'!CE21-'Elektřina Stav'!CD21)*'Elektřina Stav'!$N21</f>
        <v>495</v>
      </c>
      <c r="CE21" s="1">
        <f>('Elektřina Stav'!CF21-'Elektřina Stav'!CE21)*'Elektřina Stav'!$N21</f>
        <v>588</v>
      </c>
      <c r="CF21" s="1">
        <f>('Elektřina Stav'!CG21-'Elektřina Stav'!CF21)*'Elektřina Stav'!$N21</f>
        <v>565</v>
      </c>
      <c r="CG21" s="1">
        <f>('Elektřina Stav'!CH21-'Elektřina Stav'!CG21)*'Elektřina Stav'!$N21</f>
        <v>531</v>
      </c>
      <c r="CH21" s="1">
        <f>('Elektřina Stav'!CI21-'Elektřina Stav'!CH21)*'Elektřina Stav'!$N21</f>
        <v>656</v>
      </c>
      <c r="CI21" s="1">
        <f>('Elektřina Stav'!CJ21-'Elektřina Stav'!CI21)*'Elektřina Stav'!$N21</f>
        <v>1021</v>
      </c>
      <c r="CJ21" s="1">
        <f>('Elektřina Stav'!CK21-'Elektřina Stav'!CJ21)*'Elektřina Stav'!$N21</f>
        <v>891</v>
      </c>
      <c r="CK21" s="1">
        <f>('Elektřina Stav'!CL21-'Elektřina Stav'!CK21)*'Elektřina Stav'!$N21</f>
        <v>621</v>
      </c>
      <c r="CL21" s="1">
        <f>('Elektřina Stav'!CM21-'Elektřina Stav'!CL21)*'Elektřina Stav'!$N21</f>
        <v>566</v>
      </c>
      <c r="CM21" s="1">
        <f>('Elektřina Stav'!CN21-'Elektřina Stav'!CM21)*'Elektřina Stav'!$N21</f>
        <v>589</v>
      </c>
      <c r="CN21" s="1">
        <f>('Elektřina Stav'!CO21-'Elektřina Stav'!CN21)*'Elektřina Stav'!$N21</f>
        <v>871</v>
      </c>
      <c r="CO21" s="1">
        <f>('Elektřina Stav'!CP21-'Elektřina Stav'!CO21)*'Elektřina Stav'!$N21</f>
        <v>673</v>
      </c>
      <c r="CP21" s="1">
        <f>('Elektřina Stav'!CQ21-'Elektřina Stav'!CP21)*'Elektřina Stav'!$N21</f>
        <v>561</v>
      </c>
      <c r="CQ21" s="1">
        <f>('Elektřina Stav'!CR21-'Elektřina Stav'!CQ21)*'Elektřina Stav'!$N21</f>
        <v>616</v>
      </c>
      <c r="CR21" s="1">
        <f>('Elektřina Stav'!CS21-'Elektřina Stav'!CR21)*'Elektřina Stav'!$N21</f>
        <v>595</v>
      </c>
      <c r="CS21" s="1">
        <f>('Elektřina Stav'!CT21-'Elektřina Stav'!CS21)*'Elektřina Stav'!$N21</f>
        <v>967</v>
      </c>
      <c r="CT21" s="1">
        <f>('Elektřina Stav'!CU21-'Elektřina Stav'!CT21)*'Elektřina Stav'!$N21</f>
        <v>703</v>
      </c>
      <c r="CU21" s="1">
        <f>('Elektřina Stav'!CV21-'Elektřina Stav'!CU21)*'Elektřina Stav'!$N21</f>
        <v>754</v>
      </c>
      <c r="CV21" s="1">
        <f>('Elektřina Stav'!CW21-'Elektřina Stav'!CV21)*'Elektřina Stav'!$N21</f>
        <v>947</v>
      </c>
      <c r="CW21" s="1">
        <f>('Elektřina Stav'!CX21-'Elektřina Stav'!CW21)*'Elektřina Stav'!$N21</f>
        <v>803</v>
      </c>
      <c r="CX21" s="1">
        <f>('Elektřina Stav'!CY21-'Elektřina Stav'!CX21)*'Elektřina Stav'!$N21</f>
        <v>650</v>
      </c>
      <c r="CY21" s="1">
        <f>('Elektřina Stav'!CZ21-'Elektřina Stav'!CY21)*'Elektřina Stav'!$N21</f>
        <v>618</v>
      </c>
      <c r="CZ21" s="1">
        <f>('Elektřina Stav'!DA21-'Elektřina Stav'!CZ21)*'Elektřina Stav'!$N21</f>
        <v>596</v>
      </c>
      <c r="DA21" s="1">
        <f>('Elektřina Stav'!DB21-'Elektřina Stav'!DA21)*'Elektřina Stav'!$N21</f>
        <v>722</v>
      </c>
      <c r="DB21" s="1">
        <f>('Elektřina Stav'!DC21-'Elektřina Stav'!DB21)*'Elektřina Stav'!$N21</f>
        <v>655</v>
      </c>
      <c r="DC21" s="1">
        <f>('Elektřina Stav'!DD21-'Elektřina Stav'!DC21)*'Elektřina Stav'!$N21</f>
        <v>683</v>
      </c>
      <c r="DD21" s="1">
        <f>('Elektřina Stav'!DE21-'Elektřina Stav'!DD21)*'Elektřina Stav'!$N21</f>
        <v>590</v>
      </c>
      <c r="DE21" s="1">
        <f>('Elektřina Stav'!DF21-'Elektřina Stav'!DE21)*'Elektřina Stav'!$N21</f>
        <v>637</v>
      </c>
      <c r="DF21" s="1">
        <f>('Elektřina Stav'!DG21-'Elektřina Stav'!DF21)*'Elektřina Stav'!$N21</f>
        <v>746</v>
      </c>
      <c r="DG21" s="1">
        <f>('Elektřina Stav'!DH21-'Elektřina Stav'!DG21)*'Elektřina Stav'!$N21</f>
        <v>699</v>
      </c>
      <c r="DH21" s="1">
        <f>('Elektřina Stav'!DI21-'Elektřina Stav'!DH21)*'Elektřina Stav'!$N21</f>
        <v>721</v>
      </c>
      <c r="DI21" s="1">
        <f>('Elektřina Stav'!DJ21-'Elektřina Stav'!DI21)*'Elektřina Stav'!$N21</f>
        <v>605</v>
      </c>
      <c r="DJ21" s="1">
        <f>('Elektřina Stav'!DK21-'Elektřina Stav'!DJ21)*'Elektřina Stav'!$N21</f>
        <v>625</v>
      </c>
      <c r="DK21" s="1">
        <f>('Elektřina Stav'!DL21-'Elektřina Stav'!DK21)*'Elektřina Stav'!$N21</f>
        <v>563</v>
      </c>
      <c r="DL21" s="1">
        <f>('Elektřina Stav'!DM21-'Elektřina Stav'!DL21)*'Elektřina Stav'!$N21</f>
        <v>546</v>
      </c>
      <c r="DM21" s="1">
        <f>('Elektřina Stav'!DN21-'Elektřina Stav'!DM21)*'Elektřina Stav'!$N21</f>
        <v>649</v>
      </c>
      <c r="DN21" s="1">
        <f>('Elektřina Stav'!DO21-'Elektřina Stav'!DN21)*'Elektřina Stav'!$N21</f>
        <v>659</v>
      </c>
      <c r="DO21" s="1">
        <f>('Elektřina Stav'!DP21-'Elektřina Stav'!DO21)*'Elektřina Stav'!$N21</f>
        <v>732</v>
      </c>
      <c r="DP21" s="1">
        <f>('Elektřina Stav'!DQ21-'Elektřina Stav'!DP21)*'Elektřina Stav'!$N21</f>
        <v>798</v>
      </c>
      <c r="DQ21" s="1">
        <f>('Elektřina Stav'!DR21-'Elektřina Stav'!DQ21)*'Elektřina Stav'!$N21</f>
        <v>966</v>
      </c>
      <c r="DR21" s="1">
        <f>('Elektřina Stav'!DS21-'Elektřina Stav'!DR21)*'Elektřina Stav'!$N21</f>
        <v>702</v>
      </c>
      <c r="DS21" s="1">
        <f>('Elektřina Stav'!DT21-'Elektřina Stav'!DS21)*'Elektřina Stav'!$N21</f>
        <v>793</v>
      </c>
      <c r="DT21" s="1">
        <f>('Elektřina Stav'!DU21-'Elektřina Stav'!DT21)*'Elektřina Stav'!$N21</f>
        <v>695</v>
      </c>
      <c r="DU21" s="1">
        <f>('Elektřina Stav'!DV21-'Elektřina Stav'!DU21)*'Elektřina Stav'!$N21</f>
        <v>1039</v>
      </c>
      <c r="DV21" s="1">
        <f>('Elektřina Stav'!DW21-'Elektřina Stav'!DV21)*'Elektřina Stav'!$N21</f>
        <v>949</v>
      </c>
      <c r="DW21" s="1">
        <f>('Elektřina Stav'!DX21-'Elektřina Stav'!DW21)*'Elektřina Stav'!$N21</f>
        <v>1018</v>
      </c>
    </row>
    <row r="22" spans="1:127">
      <c r="A22" s="1" t="str">
        <f>'Elektřina Stav'!A22</f>
        <v>F1</v>
      </c>
      <c r="B22" s="1" t="str">
        <f>'Elektřina Stav'!B22</f>
        <v>A</v>
      </c>
      <c r="C22" s="1">
        <f>'Elektřina Stav'!C22</f>
        <v>48</v>
      </c>
      <c r="D22" s="1" t="str">
        <f>'Elektřina Stav'!D22</f>
        <v>50 příst.</v>
      </c>
      <c r="E22" s="1" t="str">
        <f>'Elektřina Stav'!E22</f>
        <v>TPS</v>
      </c>
      <c r="F22" s="8" t="str">
        <f>'Elektřina Stav'!F22</f>
        <v>50 př.</v>
      </c>
      <c r="G22" s="8" t="str">
        <f>'Elektřina Stav'!G22</f>
        <v>5000 příst.</v>
      </c>
      <c r="H22" s="1">
        <f>'Elektřina Stav'!H22</f>
        <v>1</v>
      </c>
      <c r="I22" s="5">
        <f>'Elektřina Stav'!I22</f>
        <v>40</v>
      </c>
      <c r="J22" s="1" t="str">
        <f>'Elektřina Stav'!J22</f>
        <v>C02 TPS</v>
      </c>
      <c r="K22" s="6">
        <f>'Elektřina Stav'!K22</f>
        <v>0</v>
      </c>
      <c r="L22" s="7">
        <f>'Elektřina Stav'!L22</f>
        <v>87811948</v>
      </c>
      <c r="M22" s="8">
        <f>'Elektřina Stav'!M22</f>
        <v>16</v>
      </c>
      <c r="N22" s="1">
        <f>'Elektřina Stav'!N22</f>
        <v>1</v>
      </c>
      <c r="Z22" s="1">
        <f>('Elektřina Stav'!AA22-'Elektřina Stav'!Z22)*'Elektřina Stav'!$N22</f>
        <v>11</v>
      </c>
      <c r="AA22" s="1">
        <f>('Elektřina Stav'!AB22-'Elektřina Stav'!AA22)*'Elektřina Stav'!$N22</f>
        <v>74</v>
      </c>
      <c r="AB22" s="1">
        <f>('Elektřina Stav'!AC22-'Elektřina Stav'!AB22)*'Elektřina Stav'!$N22</f>
        <v>10</v>
      </c>
      <c r="AC22" s="1">
        <f>('Elektřina Stav'!AD22-'Elektřina Stav'!AC22)*'Elektřina Stav'!$N22</f>
        <v>19</v>
      </c>
      <c r="AD22" s="1">
        <f>('Elektřina Stav'!AE22-'Elektřina Stav'!AD22)*'Elektřina Stav'!$N22</f>
        <v>11</v>
      </c>
      <c r="AE22" s="1">
        <f>('Elektřina Stav'!AF22-'Elektřina Stav'!AE22)*'Elektřina Stav'!$N22</f>
        <v>9</v>
      </c>
      <c r="AF22" s="1">
        <f>('Elektřina Stav'!AG22-'Elektřina Stav'!AF22)*'Elektřina Stav'!$N22</f>
        <v>9</v>
      </c>
      <c r="AG22" s="1">
        <f>('Elektřina Stav'!AH22-'Elektřina Stav'!AG22)*'Elektřina Stav'!$N22</f>
        <v>16</v>
      </c>
      <c r="AH22" s="1">
        <f>('Elektřina Stav'!AI22-'Elektřina Stav'!AH22)*'Elektřina Stav'!$N22</f>
        <v>52</v>
      </c>
      <c r="AI22" s="1">
        <f>('Elektřina Stav'!AJ22-'Elektřina Stav'!AI22)*'Elektřina Stav'!$N22</f>
        <v>72</v>
      </c>
      <c r="AJ22" s="1">
        <f>('Elektřina Stav'!AK22-'Elektřina Stav'!AJ22)*'Elektřina Stav'!$N22</f>
        <v>18</v>
      </c>
      <c r="AK22" s="1">
        <f>('Elektřina Stav'!AL22-'Elektřina Stav'!AK22)*'Elektřina Stav'!$N22</f>
        <v>4</v>
      </c>
      <c r="AL22" s="1">
        <f>('Elektřina Stav'!AM22-'Elektřina Stav'!AL22)*'Elektřina Stav'!$N22</f>
        <v>6</v>
      </c>
      <c r="AM22" s="1">
        <f>('Elektřina Stav'!AN22-'Elektřina Stav'!AM22)*'Elektřina Stav'!$N22</f>
        <v>133</v>
      </c>
      <c r="AN22" s="1">
        <f>('Elektřina Stav'!AO22-'Elektřina Stav'!AN22)*'Elektřina Stav'!$N22</f>
        <v>8</v>
      </c>
      <c r="AO22" s="1">
        <f>('Elektřina Stav'!AP22-'Elektřina Stav'!AO22)*'Elektřina Stav'!$N22</f>
        <v>14</v>
      </c>
      <c r="AP22" s="1">
        <f>('Elektřina Stav'!AQ22-'Elektřina Stav'!AP22)*'Elektřina Stav'!$N22</f>
        <v>65</v>
      </c>
      <c r="AQ22" s="1">
        <f>('Elektřina Stav'!AR22-'Elektřina Stav'!AQ22)*'Elektřina Stav'!$N22</f>
        <v>3148</v>
      </c>
      <c r="AR22" s="1">
        <f>('Elektřina Stav'!AS22-'Elektřina Stav'!AR22)*'Elektřina Stav'!$N22</f>
        <v>5349</v>
      </c>
      <c r="AS22" s="1">
        <f>('Elektřina Stav'!AT22-'Elektřina Stav'!AS22)*'Elektřina Stav'!$N22</f>
        <v>4681</v>
      </c>
      <c r="AT22" s="1">
        <f>('Elektřina Stav'!AU22-'Elektřina Stav'!AT22)*'Elektřina Stav'!$N22</f>
        <v>3545</v>
      </c>
      <c r="AU22" s="1">
        <f>('Elektřina Stav'!AV22-'Elektřina Stav'!AU22)*'Elektřina Stav'!$N22</f>
        <v>1671</v>
      </c>
      <c r="AV22" s="1">
        <f>('Elektřina Stav'!AW22-'Elektřina Stav'!AV22)*'Elektřina Stav'!$N22</f>
        <v>297</v>
      </c>
      <c r="AW22" s="1">
        <f>('Elektřina Stav'!AX22-'Elektřina Stav'!AW22)*'Elektřina Stav'!$N22</f>
        <v>191</v>
      </c>
      <c r="AX22" s="1">
        <f>('Elektřina Stav'!AY22-'Elektřina Stav'!AX22)*'Elektřina Stav'!$N22</f>
        <v>30</v>
      </c>
      <c r="AY22" s="1">
        <f>('Elektřina Stav'!AZ22-'Elektřina Stav'!AY22)*'Elektřina Stav'!$N22</f>
        <v>29</v>
      </c>
      <c r="AZ22" s="1">
        <f>('Elektřina Stav'!BA22-'Elektřina Stav'!AZ22)*'Elektřina Stav'!$N22</f>
        <v>1043</v>
      </c>
      <c r="BA22" s="1">
        <f>('Elektřina Stav'!BB22-'Elektřina Stav'!BA22)*'Elektřina Stav'!$N22</f>
        <v>1071</v>
      </c>
      <c r="BB22" s="1">
        <f>('Elektřina Stav'!BC22-'Elektřina Stav'!BB22)*'Elektřina Stav'!$N22</f>
        <v>3019</v>
      </c>
      <c r="BC22" s="1">
        <f>('Elektřina Stav'!BD22-'Elektřina Stav'!BC22)*'Elektřina Stav'!$N22</f>
        <v>5631</v>
      </c>
      <c r="BD22" s="1">
        <f>('Elektřina Stav'!BE22-'Elektřina Stav'!BD22)*'Elektřina Stav'!$N22</f>
        <v>5638</v>
      </c>
      <c r="BE22" s="1">
        <f>('Elektřina Stav'!BF22-'Elektřina Stav'!BE22)*'Elektřina Stav'!$N22</f>
        <v>5245</v>
      </c>
      <c r="BG22" s="1">
        <f>('Elektřina Stav'!BH22-'Elektřina Stav'!BG22)*'Elektřina Stav'!$N22</f>
        <v>2795</v>
      </c>
      <c r="BH22" s="1">
        <f>('Elektřina Stav'!BI22-'Elektřina Stav'!BH22)*'Elektřina Stav'!$N22</f>
        <v>608</v>
      </c>
      <c r="BI22" s="1">
        <f>('Elektřina Stav'!BJ22-'Elektřina Stav'!BI22)*'Elektřina Stav'!$N22</f>
        <v>86</v>
      </c>
      <c r="BJ22" s="1">
        <f>('Elektřina Stav'!BK22-'Elektřina Stav'!BJ22)*'Elektřina Stav'!$N22</f>
        <v>57</v>
      </c>
      <c r="BK22" s="1">
        <f>('Elektřina Stav'!BL22-'Elektřina Stav'!BK22)*'Elektřina Stav'!$N22</f>
        <v>29</v>
      </c>
      <c r="BL22" s="1">
        <f>('Elektřina Stav'!BM22-'Elektřina Stav'!BL22)*'Elektřina Stav'!$N22</f>
        <v>64</v>
      </c>
      <c r="BM22" s="1">
        <f>('Elektřina Stav'!BN22-'Elektřina Stav'!BM22)*'Elektřina Stav'!$N22</f>
        <v>1189</v>
      </c>
      <c r="BN22" s="1">
        <f>('Elektřina Stav'!BO22-'Elektřina Stav'!BN22)*'Elektřina Stav'!$N22</f>
        <v>2469</v>
      </c>
      <c r="BO22" s="1">
        <f>('Elektřina Stav'!BP22-'Elektřina Stav'!BO22)*'Elektřina Stav'!$N22</f>
        <v>2791</v>
      </c>
      <c r="BP22" s="1">
        <f>('Elektřina Stav'!BQ22-'Elektřina Stav'!BP22)*'Elektřina Stav'!$N22</f>
        <v>5383</v>
      </c>
      <c r="BQ22" s="1">
        <f>('Elektřina Stav'!BR22-'Elektřina Stav'!BQ22)*'Elektřina Stav'!$N22</f>
        <v>6747</v>
      </c>
      <c r="BR22" s="1">
        <f>('Elektřina Stav'!BS22-'Elektřina Stav'!BR22)*'Elektřina Stav'!$N22</f>
        <v>2675</v>
      </c>
      <c r="BS22" s="1">
        <f>('Elektřina Stav'!BT22-'Elektřina Stav'!BS22)*'Elektřina Stav'!$N22</f>
        <v>2539</v>
      </c>
      <c r="BT22" s="1">
        <f>('Elektřina Stav'!BU22-'Elektřina Stav'!BT22)*'Elektřina Stav'!$N22</f>
        <v>192</v>
      </c>
      <c r="BU22" s="1">
        <f>('Elektřina Stav'!BV22-'Elektřina Stav'!BU22)*'Elektřina Stav'!$N22</f>
        <v>331</v>
      </c>
      <c r="BV22" s="1">
        <f>('Elektřina Stav'!BW22-'Elektřina Stav'!BV22)*'Elektřina Stav'!$N22</f>
        <v>118</v>
      </c>
      <c r="BW22" s="1">
        <f>('Elektřina Stav'!BX22-'Elektřina Stav'!BW22)*'Elektřina Stav'!$N22</f>
        <v>145</v>
      </c>
      <c r="BX22" s="1">
        <f>('Elektřina Stav'!BY22-'Elektřina Stav'!BX22)*'Elektřina Stav'!$N22</f>
        <v>723</v>
      </c>
      <c r="BY22" s="1">
        <f>('Elektřina Stav'!BZ22-'Elektřina Stav'!BY22)*'Elektřina Stav'!$N22</f>
        <v>3448</v>
      </c>
      <c r="BZ22" s="1">
        <f>('Elektřina Stav'!CA22-'Elektřina Stav'!BZ22)*'Elektřina Stav'!$N22</f>
        <v>4000</v>
      </c>
      <c r="CA22" s="1">
        <f>('Elektřina Stav'!CB22-'Elektřina Stav'!CA22)*'Elektřina Stav'!$N22</f>
        <v>6236</v>
      </c>
      <c r="CB22" s="1">
        <f>('Elektřina Stav'!CC22-'Elektřina Stav'!CB22)*'Elektřina Stav'!$N22</f>
        <v>6598</v>
      </c>
      <c r="CC22" s="1">
        <f>('Elektřina Stav'!CD22-'Elektřina Stav'!CC22)*'Elektřina Stav'!$N22</f>
        <v>6244</v>
      </c>
      <c r="CD22" s="1">
        <f>('Elektřina Stav'!CE22-'Elektřina Stav'!CD22)*'Elektřina Stav'!$N22</f>
        <v>6187</v>
      </c>
      <c r="CE22" s="1">
        <f>('Elektřina Stav'!CF22-'Elektřina Stav'!CE22)*'Elektřina Stav'!$N22</f>
        <v>4160</v>
      </c>
      <c r="CF22" s="1">
        <f>('Elektřina Stav'!CG22-'Elektřina Stav'!CF22)*'Elektřina Stav'!$N22</f>
        <v>1528</v>
      </c>
      <c r="CG22" s="1">
        <f>('Elektřina Stav'!CH22-'Elektřina Stav'!CG22)*'Elektřina Stav'!$N22</f>
        <v>359</v>
      </c>
      <c r="CH22" s="1">
        <f>('Elektřina Stav'!CI22-'Elektřina Stav'!CH22)*'Elektřina Stav'!$N22</f>
        <v>189</v>
      </c>
      <c r="CI22" s="1">
        <f>('Elektřina Stav'!CJ22-'Elektřina Stav'!CI22)*'Elektřina Stav'!$N22</f>
        <v>187</v>
      </c>
      <c r="CJ22" s="1">
        <f>('Elektřina Stav'!CK22-'Elektřina Stav'!CJ22)*'Elektřina Stav'!$N22</f>
        <v>1558</v>
      </c>
      <c r="CK22" s="1">
        <f>('Elektřina Stav'!CL22-'Elektřina Stav'!CK22)*'Elektřina Stav'!$N22</f>
        <v>3319</v>
      </c>
      <c r="CL22" s="1">
        <f>('Elektřina Stav'!CM22-'Elektřina Stav'!CL22)*'Elektřina Stav'!$N22</f>
        <v>4670</v>
      </c>
      <c r="CM22" s="1">
        <f>('Elektřina Stav'!CN22-'Elektřina Stav'!CM22)*'Elektřina Stav'!$N22</f>
        <v>5853</v>
      </c>
      <c r="CN22" s="1">
        <f>('Elektřina Stav'!CO22-'Elektřina Stav'!CN22)*'Elektřina Stav'!$N22</f>
        <v>5687</v>
      </c>
      <c r="CO22" s="1">
        <f>('Elektřina Stav'!CP22-'Elektřina Stav'!CO22)*'Elektřina Stav'!$N22</f>
        <v>4738</v>
      </c>
      <c r="CP22" s="1">
        <f>('Elektřina Stav'!CQ22-'Elektřina Stav'!CP22)*'Elektřina Stav'!$N22</f>
        <v>3766</v>
      </c>
      <c r="CQ22" s="1">
        <f>('Elektřina Stav'!CR22-'Elektřina Stav'!CQ22)*'Elektřina Stav'!$N22</f>
        <v>1111</v>
      </c>
      <c r="CR22" s="1">
        <f>('Elektřina Stav'!CS22-'Elektřina Stav'!CR22)*'Elektřina Stav'!$N22</f>
        <v>737</v>
      </c>
      <c r="CS22" s="1">
        <f>('Elektřina Stav'!CT22-'Elektřina Stav'!CS22)*'Elektřina Stav'!$N22</f>
        <v>191</v>
      </c>
      <c r="CT22" s="1">
        <f>('Elektřina Stav'!CU22-'Elektřina Stav'!CT22)*'Elektřina Stav'!$N22</f>
        <v>173</v>
      </c>
      <c r="CU22" s="1">
        <f>('Elektřina Stav'!CV22-'Elektřina Stav'!CU22)*'Elektřina Stav'!$N22</f>
        <v>27</v>
      </c>
      <c r="CV22" s="1">
        <f>('Elektřina Stav'!CW22-'Elektřina Stav'!CV22)*'Elektřina Stav'!$N22</f>
        <v>171</v>
      </c>
      <c r="CW22" s="1">
        <f>('Elektřina Stav'!CX22-'Elektřina Stav'!CW22)*'Elektřina Stav'!$N22</f>
        <v>759</v>
      </c>
      <c r="CX22" s="1">
        <f>('Elektřina Stav'!CY22-'Elektřina Stav'!CX22)*'Elektřina Stav'!$N22</f>
        <v>3488</v>
      </c>
      <c r="CY22" s="1">
        <f>('Elektřina Stav'!CZ22-'Elektřina Stav'!CY22)*'Elektřina Stav'!$N22</f>
        <v>4820</v>
      </c>
      <c r="CZ22" s="1">
        <f>('Elektřina Stav'!DA22-'Elektřina Stav'!CZ22)*'Elektřina Stav'!$N22</f>
        <v>5344</v>
      </c>
      <c r="DA22" s="1">
        <f>('Elektřina Stav'!DB22-'Elektřina Stav'!DA22)*'Elektřina Stav'!$N22</f>
        <v>5662</v>
      </c>
      <c r="DB22" s="1">
        <f>('Elektřina Stav'!DC22-'Elektřina Stav'!DB22)*'Elektřina Stav'!$N22</f>
        <v>5466</v>
      </c>
      <c r="DC22" s="1">
        <f>('Elektřina Stav'!DD22-'Elektřina Stav'!DC22)*'Elektřina Stav'!$N22</f>
        <v>2526</v>
      </c>
      <c r="DD22" s="1">
        <f>('Elektřina Stav'!DE22-'Elektřina Stav'!DD22)*'Elektřina Stav'!$N22</f>
        <v>269</v>
      </c>
      <c r="DE22" s="1">
        <f>('Elektřina Stav'!DF22-'Elektřina Stav'!DE22)*'Elektřina Stav'!$N22</f>
        <v>62</v>
      </c>
      <c r="DF22" s="1">
        <f>('Elektřina Stav'!DG22-'Elektřina Stav'!DF22)*'Elektřina Stav'!$N22</f>
        <v>49</v>
      </c>
      <c r="DG22" s="1">
        <f>('Elektřina Stav'!DH22-'Elektřina Stav'!DG22)*'Elektřina Stav'!$N22</f>
        <v>39</v>
      </c>
      <c r="DH22" s="1">
        <f>('Elektřina Stav'!DI22-'Elektřina Stav'!DH22)*'Elektřina Stav'!$N22</f>
        <v>45</v>
      </c>
      <c r="DI22" s="1">
        <f>('Elektřina Stav'!DJ22-'Elektřina Stav'!DI22)*'Elektřina Stav'!$N22</f>
        <v>2706</v>
      </c>
      <c r="DJ22" s="1">
        <f>('Elektřina Stav'!DK22-'Elektřina Stav'!DJ22)*'Elektřina Stav'!$N22</f>
        <v>3982</v>
      </c>
      <c r="DK22" s="1">
        <f>('Elektřina Stav'!DL22-'Elektřina Stav'!DK22)*'Elektřina Stav'!$N22</f>
        <v>4342</v>
      </c>
      <c r="DL22" s="1">
        <f>('Elektřina Stav'!DM22-'Elektřina Stav'!DL22)*'Elektřina Stav'!$N22</f>
        <v>4976</v>
      </c>
      <c r="DM22" s="1">
        <f>('Elektřina Stav'!DN22-'Elektřina Stav'!DM22)*'Elektřina Stav'!$N22</f>
        <v>4312</v>
      </c>
      <c r="DN22" s="1">
        <f>('Elektřina Stav'!DO22-'Elektřina Stav'!DN22)*'Elektřina Stav'!$N22</f>
        <v>4294</v>
      </c>
      <c r="DO22" s="1">
        <f>('Elektřina Stav'!DP22-'Elektřina Stav'!DO22)*'Elektřina Stav'!$N22</f>
        <v>2103</v>
      </c>
      <c r="DP22" s="1">
        <f>('Elektřina Stav'!DQ22-'Elektřina Stav'!DP22)*'Elektřina Stav'!$N22</f>
        <v>1036</v>
      </c>
      <c r="DQ22" s="1">
        <f>('Elektřina Stav'!DR22-'Elektřina Stav'!DQ22)*'Elektřina Stav'!$N22</f>
        <v>31</v>
      </c>
      <c r="DR22" s="1">
        <f>('Elektřina Stav'!DS22-'Elektřina Stav'!DR22)*'Elektřina Stav'!$N22</f>
        <v>30</v>
      </c>
      <c r="DS22" s="1">
        <f>('Elektřina Stav'!DT22-'Elektřina Stav'!DS22)*'Elektřina Stav'!$N22</f>
        <v>21</v>
      </c>
      <c r="DT22" s="1">
        <f>('Elektřina Stav'!DU22-'Elektřina Stav'!DT22)*'Elektřina Stav'!$N22</f>
        <v>89</v>
      </c>
      <c r="DU22" s="1">
        <f>('Elektřina Stav'!DV22-'Elektřina Stav'!DU22)*'Elektřina Stav'!$N22</f>
        <v>3128</v>
      </c>
      <c r="DV22" s="1">
        <f>('Elektřina Stav'!DW22-'Elektřina Stav'!DV22)*'Elektřina Stav'!$N22</f>
        <v>4792</v>
      </c>
      <c r="DW22" s="1">
        <f>('Elektřina Stav'!DX22-'Elektřina Stav'!DW22)*'Elektřina Stav'!$N22</f>
        <v>5597</v>
      </c>
    </row>
    <row r="23" spans="1:127">
      <c r="A23" s="1" t="str">
        <f>'Elektřina Stav'!A23</f>
        <v>F10</v>
      </c>
      <c r="B23" s="1" t="str">
        <f>'Elektřina Stav'!B23</f>
        <v>A</v>
      </c>
      <c r="C23" s="1">
        <f>'Elektřina Stav'!C23</f>
        <v>121</v>
      </c>
      <c r="D23" s="1" t="str">
        <f>'Elektřina Stav'!D23</f>
        <v>Plechovka 56</v>
      </c>
      <c r="E23" s="1" t="str">
        <f>'Elektřina Stav'!E23</f>
        <v>Schafer Menk</v>
      </c>
      <c r="F23" s="8">
        <f>'Elektřina Stav'!F23</f>
        <v>56</v>
      </c>
      <c r="G23" s="8">
        <f>'Elektřina Stav'!G23</f>
        <v>5600</v>
      </c>
      <c r="H23" s="1">
        <f>'Elektřina Stav'!H23</f>
        <v>0</v>
      </c>
      <c r="I23" s="5">
        <f>'Elektřina Stav'!I23</f>
        <v>32</v>
      </c>
      <c r="J23" s="1" t="str">
        <f>'Elektřina Stav'!J23</f>
        <v>C02</v>
      </c>
      <c r="K23" s="6">
        <f>'Elektřina Stav'!K23</f>
        <v>0</v>
      </c>
      <c r="L23" s="7" t="str">
        <f>'Elektřina Stav'!L23</f>
        <v>N2063189</v>
      </c>
      <c r="M23" s="8">
        <f>'Elektřina Stav'!M23</f>
        <v>0</v>
      </c>
      <c r="N23" s="1">
        <f>'Elektřina Stav'!N23</f>
        <v>1</v>
      </c>
      <c r="BX23" s="1">
        <f>('Elektřina Stav'!BY23-'Elektřina Stav'!BX23)*'Elektřina Stav'!$N23</f>
        <v>269</v>
      </c>
      <c r="BY23" s="1">
        <f>('Elektřina Stav'!BZ23-'Elektřina Stav'!BY23)*'Elektřina Stav'!$N23</f>
        <v>1019</v>
      </c>
      <c r="BZ23" s="1">
        <f>('Elektřina Stav'!CA23-'Elektřina Stav'!BZ23)*'Elektřina Stav'!$N23</f>
        <v>2311</v>
      </c>
      <c r="CA23" s="1">
        <f>('Elektřina Stav'!CB23-'Elektřina Stav'!CA23)*'Elektřina Stav'!$N23</f>
        <v>1829</v>
      </c>
      <c r="CB23" s="1">
        <f>('Elektřina Stav'!CC23-'Elektřina Stav'!CB23)*'Elektřina Stav'!$N23</f>
        <v>3699</v>
      </c>
      <c r="CC23" s="1">
        <f>('Elektřina Stav'!CD23-'Elektřina Stav'!CC23)*'Elektřina Stav'!$N23</f>
        <v>2840</v>
      </c>
      <c r="CD23" s="1">
        <f>('Elektřina Stav'!CE23-'Elektřina Stav'!CD23)*'Elektřina Stav'!$N23</f>
        <v>2127</v>
      </c>
      <c r="CE23" s="1">
        <f>('Elektřina Stav'!CF23-'Elektřina Stav'!CE23)*'Elektřina Stav'!$N23</f>
        <v>1447</v>
      </c>
      <c r="CF23" s="1">
        <f>('Elektřina Stav'!CG23-'Elektřina Stav'!CF23)*'Elektřina Stav'!$N23</f>
        <v>885</v>
      </c>
      <c r="CG23" s="1">
        <f>('Elektřina Stav'!CH23-'Elektřina Stav'!CG23)*'Elektřina Stav'!$N23</f>
        <v>653</v>
      </c>
      <c r="CH23" s="1">
        <f>('Elektřina Stav'!CI23-'Elektřina Stav'!CH23)*'Elektřina Stav'!$N23</f>
        <v>474</v>
      </c>
      <c r="CI23" s="1">
        <f>('Elektřina Stav'!CJ23-'Elektřina Stav'!CI23)*'Elektřina Stav'!$N23</f>
        <v>557</v>
      </c>
      <c r="CJ23" s="1">
        <f>('Elektřina Stav'!CK23-'Elektřina Stav'!CJ23)*'Elektřina Stav'!$N23</f>
        <v>994</v>
      </c>
      <c r="CK23" s="1">
        <f>('Elektřina Stav'!CL23-'Elektřina Stav'!CK23)*'Elektřina Stav'!$N23</f>
        <v>1606</v>
      </c>
      <c r="CL23" s="1">
        <f>('Elektřina Stav'!CM23-'Elektřina Stav'!CL23)*'Elektřina Stav'!$N23</f>
        <v>2136</v>
      </c>
      <c r="CM23" s="1">
        <f>('Elektřina Stav'!CN23-'Elektřina Stav'!CM23)*'Elektřina Stav'!$N23</f>
        <v>2401</v>
      </c>
      <c r="CN23" s="1">
        <f>('Elektřina Stav'!CO23-'Elektřina Stav'!CN23)*'Elektřina Stav'!$N23</f>
        <v>2275</v>
      </c>
      <c r="CO23" s="1">
        <f>('Elektřina Stav'!CP23-'Elektřina Stav'!CO23)*'Elektřina Stav'!$N23</f>
        <v>2165</v>
      </c>
      <c r="CP23" s="1">
        <f>('Elektřina Stav'!CQ23-'Elektřina Stav'!CP23)*'Elektřina Stav'!$N23</f>
        <v>2260</v>
      </c>
      <c r="CQ23" s="1">
        <f>('Elektřina Stav'!CR23-'Elektřina Stav'!CQ23)*'Elektřina Stav'!$N23</f>
        <v>2012</v>
      </c>
      <c r="CR23" s="1">
        <f>('Elektřina Stav'!CS23-'Elektřina Stav'!CR23)*'Elektřina Stav'!$N23</f>
        <v>1747</v>
      </c>
      <c r="CS23" s="1">
        <f>('Elektřina Stav'!CT23-'Elektřina Stav'!CS23)*'Elektřina Stav'!$N23</f>
        <v>1181</v>
      </c>
      <c r="CT23" s="1">
        <f>('Elektřina Stav'!CU23-'Elektřina Stav'!CT23)*'Elektřina Stav'!$N23</f>
        <v>1392</v>
      </c>
      <c r="CU23" s="1">
        <f>('Elektřina Stav'!CV23-'Elektřina Stav'!CU23)*'Elektřina Stav'!$N23</f>
        <v>1787</v>
      </c>
      <c r="CV23" s="1">
        <f>('Elektřina Stav'!CW23-'Elektřina Stav'!CV23)*'Elektřina Stav'!$N23</f>
        <v>2097</v>
      </c>
      <c r="CW23" s="1">
        <f>('Elektřina Stav'!CX23-'Elektřina Stav'!CW23)*'Elektřina Stav'!$N23</f>
        <v>2245</v>
      </c>
      <c r="CX23" s="1">
        <f>('Elektřina Stav'!CY23-'Elektřina Stav'!CX23)*'Elektřina Stav'!$N23</f>
        <v>2181</v>
      </c>
      <c r="CY23" s="1">
        <f>('Elektřina Stav'!CZ23-'Elektřina Stav'!CY23)*'Elektřina Stav'!$N23</f>
        <v>2290</v>
      </c>
      <c r="CZ23" s="1">
        <f>('Elektřina Stav'!DA23-'Elektřina Stav'!CZ23)*'Elektřina Stav'!$N23</f>
        <v>2147</v>
      </c>
      <c r="DA23" s="1">
        <f>('Elektřina Stav'!DB23-'Elektřina Stav'!DA23)*'Elektřina Stav'!$N23</f>
        <v>2717</v>
      </c>
      <c r="DB23" s="1">
        <f>('Elektřina Stav'!DC23-'Elektřina Stav'!DB23)*'Elektřina Stav'!$N23</f>
        <v>2696</v>
      </c>
      <c r="DC23" s="1">
        <f>('Elektřina Stav'!DD23-'Elektřina Stav'!DC23)*'Elektřina Stav'!$N23</f>
        <v>2246</v>
      </c>
      <c r="DD23" s="1">
        <f>('Elektřina Stav'!DE23-'Elektřina Stav'!DD23)*'Elektřina Stav'!$N23</f>
        <v>1224</v>
      </c>
      <c r="DE23" s="1">
        <f>('Elektřina Stav'!DF23-'Elektřina Stav'!DE23)*'Elektřina Stav'!$N23</f>
        <v>1000</v>
      </c>
      <c r="DF23" s="1">
        <f>('Elektřina Stav'!DG23-'Elektřina Stav'!DF23)*'Elektřina Stav'!$N23</f>
        <v>716</v>
      </c>
      <c r="DG23" s="1">
        <f>('Elektřina Stav'!DH23-'Elektřina Stav'!DG23)*'Elektřina Stav'!$N23</f>
        <v>965</v>
      </c>
      <c r="DH23" s="1">
        <f>('Elektřina Stav'!DI23-'Elektřina Stav'!DH23)*'Elektřina Stav'!$N23</f>
        <v>1960</v>
      </c>
      <c r="DI23" s="1">
        <f>('Elektřina Stav'!DJ23-'Elektřina Stav'!DI23)*'Elektřina Stav'!$N23</f>
        <v>2939</v>
      </c>
      <c r="DJ23" s="1">
        <f>('Elektřina Stav'!DK23-'Elektřina Stav'!DJ23)*'Elektřina Stav'!$N23</f>
        <v>3009</v>
      </c>
      <c r="DK23" s="1">
        <f>('Elektřina Stav'!DL23-'Elektřina Stav'!DK23)*'Elektřina Stav'!$N23</f>
        <v>2980</v>
      </c>
      <c r="DL23" s="1">
        <f>('Elektřina Stav'!DM23-'Elektřina Stav'!DL23)*'Elektřina Stav'!$N23</f>
        <v>2214</v>
      </c>
      <c r="DM23" s="1">
        <f>('Elektřina Stav'!DN23-'Elektřina Stav'!DM23)*'Elektřina Stav'!$N23</f>
        <v>2896</v>
      </c>
      <c r="DN23" s="1">
        <f>('Elektřina Stav'!DO23-'Elektřina Stav'!DN23)*'Elektřina Stav'!$N23</f>
        <v>2656</v>
      </c>
      <c r="DO23" s="1">
        <f>('Elektřina Stav'!DP23-'Elektřina Stav'!DO23)*'Elektřina Stav'!$N23</f>
        <v>2064</v>
      </c>
      <c r="DP23" s="1">
        <f>('Elektřina Stav'!DQ23-'Elektřina Stav'!DP23)*'Elektřina Stav'!$N23</f>
        <v>1276</v>
      </c>
      <c r="DQ23" s="1">
        <f>('Elektřina Stav'!DR23-'Elektřina Stav'!DQ23)*'Elektřina Stav'!$N23</f>
        <v>807</v>
      </c>
      <c r="DR23" s="1">
        <f>('Elektřina Stav'!DS23-'Elektřina Stav'!DR23)*'Elektřina Stav'!$N23</f>
        <v>858</v>
      </c>
      <c r="DS23" s="1">
        <f>('Elektřina Stav'!DT23-'Elektřina Stav'!DS23)*'Elektřina Stav'!$N23</f>
        <v>1204</v>
      </c>
      <c r="DT23" s="1">
        <f>('Elektřina Stav'!DU23-'Elektřina Stav'!DT23)*'Elektřina Stav'!$N23</f>
        <v>1792</v>
      </c>
      <c r="DU23" s="1">
        <f>('Elektřina Stav'!DV23-'Elektřina Stav'!DU23)*'Elektřina Stav'!$N23</f>
        <v>2577</v>
      </c>
      <c r="DV23" s="1">
        <f>('Elektřina Stav'!DW23-'Elektřina Stav'!DV23)*'Elektřina Stav'!$N23</f>
        <v>2786</v>
      </c>
      <c r="DW23" s="1">
        <f>('Elektřina Stav'!DX23-'Elektřina Stav'!DW23)*'Elektřina Stav'!$N23</f>
        <v>2500</v>
      </c>
    </row>
    <row r="24" spans="1:127">
      <c r="A24" s="1" t="str">
        <f>'Elektřina Stav'!A24</f>
        <v>F115</v>
      </c>
      <c r="B24" s="1" t="str">
        <f>'Elektřina Stav'!B24</f>
        <v>A</v>
      </c>
      <c r="C24" s="1">
        <f>'Elektřina Stav'!C24</f>
        <v>115</v>
      </c>
      <c r="D24" s="1" t="str">
        <f>'Elektřina Stav'!D24</f>
        <v>budova 15</v>
      </c>
      <c r="E24" s="1" t="str">
        <f>'Elektřina Stav'!E24</f>
        <v>Jajčík</v>
      </c>
      <c r="F24" s="8">
        <f>'Elektřina Stav'!F24</f>
        <v>15</v>
      </c>
      <c r="G24" s="8">
        <f>'Elektřina Stav'!G24</f>
        <v>1500</v>
      </c>
      <c r="H24" s="1">
        <f>'Elektřina Stav'!H24</f>
        <v>0</v>
      </c>
      <c r="I24" s="5">
        <v>32</v>
      </c>
      <c r="J24" s="1" t="str">
        <f>'Elektřina Stav'!J24</f>
        <v>C02</v>
      </c>
      <c r="K24" s="6" t="str">
        <f>'Elektřina Stav'!K24</f>
        <v>garáže</v>
      </c>
      <c r="L24" s="7">
        <f>'Elektřina Stav'!L24</f>
        <v>7112237</v>
      </c>
      <c r="M24" s="8">
        <f>'Elektřina Stav'!M24</f>
        <v>0</v>
      </c>
      <c r="N24" s="1">
        <f>'Elektřina Stav'!N24</f>
        <v>1</v>
      </c>
      <c r="BK24" s="1">
        <f>('Elektřina Stav'!BL24-'Elektřina Stav'!BK24)*'Elektřina Stav'!$N24</f>
        <v>217.30000000000018</v>
      </c>
      <c r="BL24" s="1">
        <f>('Elektřina Stav'!BM24-'Elektřina Stav'!BL24)*'Elektřina Stav'!$N24</f>
        <v>229</v>
      </c>
      <c r="BM24" s="1">
        <f>('Elektřina Stav'!BN24-'Elektřina Stav'!BM24)*'Elektřina Stav'!$N24</f>
        <v>361</v>
      </c>
      <c r="BN24" s="1">
        <f>('Elektřina Stav'!BO24-'Elektřina Stav'!BN24)*'Elektřina Stav'!$N24</f>
        <v>530</v>
      </c>
      <c r="BO24" s="1">
        <f>('Elektřina Stav'!BP24-'Elektřina Stav'!BO24)*'Elektřina Stav'!$N24</f>
        <v>444</v>
      </c>
      <c r="BP24" s="1">
        <f>('Elektřina Stav'!BQ24-'Elektřina Stav'!BP24)*'Elektřina Stav'!$N24</f>
        <v>495</v>
      </c>
      <c r="BQ24" s="1">
        <f>('Elektřina Stav'!BR24-'Elektřina Stav'!BQ24)*'Elektřina Stav'!$N24</f>
        <v>748</v>
      </c>
      <c r="BR24" s="1">
        <f>('Elektřina Stav'!BS24-'Elektřina Stav'!BR24)*'Elektřina Stav'!$N24</f>
        <v>500</v>
      </c>
      <c r="BS24" s="1">
        <f>('Elektřina Stav'!BT24-'Elektřina Stav'!BS24)*'Elektřina Stav'!$N24</f>
        <v>391</v>
      </c>
      <c r="BT24" s="1">
        <f>('Elektřina Stav'!BU24-'Elektřina Stav'!BT24)*'Elektřina Stav'!$N24</f>
        <v>472</v>
      </c>
      <c r="BU24" s="1">
        <f>('Elektřina Stav'!BV24-'Elektřina Stav'!BU24)*'Elektřina Stav'!$N24</f>
        <v>1294</v>
      </c>
      <c r="BV24" s="1">
        <f>('Elektřina Stav'!BW24-'Elektřina Stav'!BV24)*'Elektřina Stav'!$N24</f>
        <v>1241</v>
      </c>
      <c r="BW24" s="1">
        <f>('Elektřina Stav'!BX24-'Elektřina Stav'!BW24)*'Elektřina Stav'!$N24</f>
        <v>293</v>
      </c>
      <c r="BX24" s="1">
        <f>('Elektřina Stav'!BY24-'Elektřina Stav'!BX24)*'Elektřina Stav'!$N24</f>
        <v>409</v>
      </c>
      <c r="BY24" s="1">
        <f>('Elektřina Stav'!BZ24-'Elektřina Stav'!BY24)*'Elektřina Stav'!$N24</f>
        <v>1098</v>
      </c>
      <c r="BZ24" s="1">
        <f>('Elektřina Stav'!CA24-'Elektřina Stav'!BZ24)*'Elektřina Stav'!$N24</f>
        <v>1625</v>
      </c>
      <c r="CA24" s="1">
        <f>('Elektřina Stav'!CB24-'Elektřina Stav'!CA24)*'Elektřina Stav'!$N24</f>
        <v>925</v>
      </c>
      <c r="CB24" s="1">
        <f>('Elektřina Stav'!CC24-'Elektřina Stav'!CB24)*'Elektřina Stav'!$N24</f>
        <v>1993</v>
      </c>
      <c r="CC24" s="1">
        <f>('Elektřina Stav'!CD24-'Elektřina Stav'!CC24)*'Elektřina Stav'!$N24</f>
        <v>2033</v>
      </c>
      <c r="CD24" s="1">
        <f>('Elektřina Stav'!CE24-'Elektřina Stav'!CD24)*'Elektřina Stav'!$N24</f>
        <v>2122</v>
      </c>
      <c r="CE24" s="1">
        <f>('Elektřina Stav'!CF24-'Elektřina Stav'!CE24)*'Elektřina Stav'!$N24</f>
        <v>666</v>
      </c>
      <c r="CF24" s="1">
        <f>('Elektřina Stav'!CG24-'Elektřina Stav'!CF24)*'Elektřina Stav'!$N24</f>
        <v>536</v>
      </c>
      <c r="CG24" s="1">
        <f>('Elektřina Stav'!CH24-'Elektřina Stav'!CG24)*'Elektřina Stav'!$N24</f>
        <v>331</v>
      </c>
      <c r="CH24" s="1">
        <f>('Elektřina Stav'!CI24-'Elektřina Stav'!CH24)*'Elektřina Stav'!$N24</f>
        <v>228</v>
      </c>
      <c r="CI24" s="1">
        <f>('Elektřina Stav'!CJ24-'Elektřina Stav'!CI24)*'Elektřina Stav'!$N24</f>
        <v>357</v>
      </c>
      <c r="CJ24" s="1">
        <f>('Elektřina Stav'!CK24-'Elektřina Stav'!CJ24)*'Elektřina Stav'!$N24</f>
        <v>380</v>
      </c>
      <c r="CK24" s="1">
        <f>('Elektřina Stav'!CL24-'Elektřina Stav'!CK24)*'Elektřina Stav'!$N24</f>
        <v>553</v>
      </c>
      <c r="CL24" s="1">
        <f>('Elektřina Stav'!CM24-'Elektřina Stav'!CL24)*'Elektřina Stav'!$N24</f>
        <v>743</v>
      </c>
      <c r="CM24" s="1">
        <f>('Elektřina Stav'!CN24-'Elektřina Stav'!CM24)*'Elektřina Stav'!$N24</f>
        <v>817</v>
      </c>
      <c r="CN24" s="1">
        <f>('Elektřina Stav'!CO24-'Elektřina Stav'!CN24)*'Elektřina Stav'!$N24</f>
        <v>956</v>
      </c>
      <c r="CO24" s="1">
        <f>('Elektřina Stav'!CP24-'Elektřina Stav'!CO24)*'Elektřina Stav'!$N24</f>
        <v>876</v>
      </c>
      <c r="CP24" s="1">
        <f>('Elektřina Stav'!CQ24-'Elektřina Stav'!CP24)*'Elektřina Stav'!$N24</f>
        <v>793</v>
      </c>
      <c r="CQ24" s="1">
        <f>('Elektřina Stav'!CR24-'Elektřina Stav'!CQ24)*'Elektřina Stav'!$N24</f>
        <v>699</v>
      </c>
      <c r="CR24" s="1">
        <f>('Elektřina Stav'!CS24-'Elektřina Stav'!CR24)*'Elektřina Stav'!$N24</f>
        <v>588</v>
      </c>
      <c r="CS24" s="1">
        <f>('Elektřina Stav'!CT24-'Elektřina Stav'!CS24)*'Elektřina Stav'!$N24</f>
        <v>541</v>
      </c>
      <c r="CT24" s="1">
        <f>('Elektřina Stav'!CU24-'Elektřina Stav'!CT24)*'Elektřina Stav'!$N24</f>
        <v>525</v>
      </c>
      <c r="CU24" s="1">
        <f>('Elektřina Stav'!CV24-'Elektřina Stav'!CU24)*'Elektřina Stav'!$N24</f>
        <v>538</v>
      </c>
      <c r="CV24" s="1">
        <f>('Elektřina Stav'!CW24-'Elektřina Stav'!CV24)*'Elektřina Stav'!$N24</f>
        <v>582</v>
      </c>
      <c r="CW24" s="1">
        <f>('Elektřina Stav'!CX24-'Elektřina Stav'!CW24)*'Elektřina Stav'!$N24</f>
        <v>763</v>
      </c>
      <c r="CX24" s="1">
        <f>('Elektřina Stav'!CY24-'Elektřina Stav'!CX24)*'Elektřina Stav'!$N24</f>
        <v>742</v>
      </c>
      <c r="CY24" s="1">
        <f>('Elektřina Stav'!CZ24-'Elektřina Stav'!CY24)*'Elektřina Stav'!$N24</f>
        <v>806</v>
      </c>
      <c r="CZ24" s="1">
        <f>('Elektřina Stav'!DA24-'Elektřina Stav'!CZ24)*'Elektřina Stav'!$N24</f>
        <v>881</v>
      </c>
      <c r="DA24" s="1">
        <f>('Elektřina Stav'!DB24-'Elektřina Stav'!DA24)*'Elektřina Stav'!$N24</f>
        <v>855</v>
      </c>
      <c r="DB24" s="1">
        <f>('Elektřina Stav'!DC24-'Elektřina Stav'!DB24)*'Elektřina Stav'!$N24</f>
        <v>802</v>
      </c>
      <c r="DC24" s="1">
        <f>('Elektřina Stav'!DD24-'Elektřina Stav'!DC24)*'Elektřina Stav'!$N24</f>
        <v>609</v>
      </c>
      <c r="DD24" s="1">
        <f>('Elektřina Stav'!DE24-'Elektřina Stav'!DD24)*'Elektřina Stav'!$N24</f>
        <v>429</v>
      </c>
      <c r="DE24" s="1">
        <f>('Elektřina Stav'!DF24-'Elektřina Stav'!DE24)*'Elektřina Stav'!$N24</f>
        <v>465</v>
      </c>
      <c r="DF24" s="1">
        <f>('Elektřina Stav'!DG24-'Elektřina Stav'!DF24)*'Elektřina Stav'!$N24</f>
        <v>452</v>
      </c>
      <c r="DG24" s="1">
        <f>('Elektřina Stav'!DH24-'Elektřina Stav'!DG24)*'Elektřina Stav'!$N24</f>
        <v>403</v>
      </c>
      <c r="DH24" s="1">
        <f>('Elektřina Stav'!DI24-'Elektřina Stav'!DH24)*'Elektřina Stav'!$N24</f>
        <v>514</v>
      </c>
      <c r="DI24" s="1">
        <f>('Elektřina Stav'!DJ24-'Elektřina Stav'!DI24)*'Elektřina Stav'!$N24</f>
        <v>711</v>
      </c>
      <c r="DJ24" s="1">
        <f>('Elektřina Stav'!DK24-'Elektřina Stav'!DJ24)*'Elektřina Stav'!$N24</f>
        <v>809</v>
      </c>
      <c r="DK24" s="1">
        <f>('Elektřina Stav'!DL24-'Elektřina Stav'!DK24)*'Elektřina Stav'!$N24</f>
        <v>698</v>
      </c>
      <c r="DL24" s="1">
        <f>('Elektřina Stav'!DM24-'Elektřina Stav'!DL24)*'Elektřina Stav'!$N24</f>
        <v>913</v>
      </c>
      <c r="DM24" s="1">
        <f>('Elektřina Stav'!DN24-'Elektřina Stav'!DM24)*'Elektřina Stav'!$N24</f>
        <v>889</v>
      </c>
      <c r="DN24" s="1">
        <f>('Elektřina Stav'!DO24-'Elektřina Stav'!DN24)*'Elektřina Stav'!$N24</f>
        <v>937</v>
      </c>
      <c r="DO24" s="1">
        <f>('Elektřina Stav'!DP24-'Elektřina Stav'!DO24)*'Elektřina Stav'!$N24</f>
        <v>773</v>
      </c>
      <c r="DP24" s="1">
        <f>('Elektřina Stav'!DQ24-'Elektřina Stav'!DP24)*'Elektřina Stav'!$N24</f>
        <v>526</v>
      </c>
      <c r="DQ24" s="1">
        <f>('Elektřina Stav'!DR24-'Elektřina Stav'!DQ24)*'Elektřina Stav'!$N24</f>
        <v>323</v>
      </c>
      <c r="DR24" s="1">
        <f>('Elektřina Stav'!DS24-'Elektřina Stav'!DR24)*'Elektřina Stav'!$N24</f>
        <v>266</v>
      </c>
      <c r="DS24" s="1">
        <f>('Elektřina Stav'!DT24-'Elektřina Stav'!DS24)*'Elektřina Stav'!$N24</f>
        <v>266</v>
      </c>
      <c r="DT24" s="1">
        <f>('Elektřina Stav'!DU24-'Elektřina Stav'!DT24)*'Elektřina Stav'!$N24</f>
        <v>343</v>
      </c>
      <c r="DU24" s="1">
        <f>('Elektřina Stav'!DV24-'Elektřina Stav'!DU24)*'Elektřina Stav'!$N24</f>
        <v>552</v>
      </c>
      <c r="DV24" s="1">
        <f>('Elektřina Stav'!DW24-'Elektřina Stav'!DV24)*'Elektřina Stav'!$N24</f>
        <v>817</v>
      </c>
      <c r="DW24" s="1">
        <f>('Elektřina Stav'!DX24-'Elektřina Stav'!DW24)*'Elektřina Stav'!$N24</f>
        <v>2450</v>
      </c>
    </row>
    <row r="25" spans="1:127">
      <c r="A25" s="1" t="str">
        <f>'Elektřina Stav'!A25</f>
        <v>F3</v>
      </c>
      <c r="B25" s="1" t="str">
        <f>'Elektřina Stav'!B25</f>
        <v>A</v>
      </c>
      <c r="C25" s="1">
        <f>'Elektřina Stav'!C25</f>
        <v>93</v>
      </c>
      <c r="D25" s="1" t="str">
        <f>'Elektřina Stav'!D25</f>
        <v>Vistemat</v>
      </c>
      <c r="E25" s="1" t="str">
        <f>'Elektřina Stav'!E25</f>
        <v>Topaz</v>
      </c>
      <c r="F25" s="8">
        <f>'Elektřina Stav'!F25</f>
        <v>17</v>
      </c>
      <c r="G25" s="8">
        <f>'Elektřina Stav'!G25</f>
        <v>1700</v>
      </c>
      <c r="H25" s="1">
        <f>'Elektřina Stav'!H25</f>
        <v>0</v>
      </c>
      <c r="I25" s="5">
        <f>'Elektřina Stav'!I25</f>
        <v>35</v>
      </c>
      <c r="J25" s="1" t="str">
        <f>'Elektřina Stav'!J25</f>
        <v>C02</v>
      </c>
      <c r="K25" s="6" t="str">
        <f>'Elektřina Stav'!K25</f>
        <v>od listopadu 08</v>
      </c>
      <c r="L25" s="7" t="str">
        <f>'Elektřina Stav'!L25</f>
        <v>N4194924</v>
      </c>
      <c r="M25" s="8">
        <f>'Elektřina Stav'!M25</f>
        <v>59</v>
      </c>
      <c r="N25" s="1">
        <f>'Elektřina Stav'!N25</f>
        <v>1</v>
      </c>
      <c r="BV25" s="1">
        <f>('Elektřina Stav'!BW25-'Elektřina Stav'!BV25)*'Elektřina Stav'!$N25</f>
        <v>1437</v>
      </c>
      <c r="BW25" s="1">
        <f>('Elektřina Stav'!BX25-'Elektřina Stav'!BW25)*'Elektřina Stav'!$N25</f>
        <v>1683</v>
      </c>
      <c r="BX25" s="1">
        <f>('Elektřina Stav'!BY25-'Elektřina Stav'!BX25)*'Elektřina Stav'!$N25</f>
        <v>1162</v>
      </c>
      <c r="BY25" s="1">
        <f>('Elektřina Stav'!BZ25-'Elektřina Stav'!BY25)*'Elektřina Stav'!$N25</f>
        <v>895</v>
      </c>
      <c r="BZ25" s="1">
        <f>('Elektřina Stav'!CA25-'Elektřina Stav'!BZ25)*'Elektřina Stav'!$N25</f>
        <v>974</v>
      </c>
      <c r="CA25" s="1">
        <f>('Elektřina Stav'!CB25-'Elektřina Stav'!CA25)*'Elektřina Stav'!$N25</f>
        <v>1024</v>
      </c>
      <c r="CB25" s="1">
        <f>('Elektřina Stav'!CC25-'Elektřina Stav'!CB25)*'Elektřina Stav'!$N25</f>
        <v>967</v>
      </c>
      <c r="CC25" s="1">
        <f>('Elektřina Stav'!CD25-'Elektřina Stav'!CC25)*'Elektřina Stav'!$N25</f>
        <v>905</v>
      </c>
      <c r="CD25" s="1">
        <f>('Elektřina Stav'!CE25-'Elektřina Stav'!CD25)*'Elektřina Stav'!$N25</f>
        <v>869</v>
      </c>
      <c r="CE25" s="1">
        <f>('Elektřina Stav'!CF25-'Elektřina Stav'!CE25)*'Elektřina Stav'!$N25</f>
        <v>1058</v>
      </c>
      <c r="CF25" s="1">
        <f>('Elektřina Stav'!CG25-'Elektřina Stav'!CF25)*'Elektřina Stav'!$N25</f>
        <v>1154</v>
      </c>
      <c r="CG25" s="1">
        <f>('Elektřina Stav'!CH25-'Elektřina Stav'!CG25)*'Elektřina Stav'!$N25</f>
        <v>1599</v>
      </c>
      <c r="CH25" s="1">
        <f>('Elektřina Stav'!CI25-'Elektřina Stav'!CH25)*'Elektřina Stav'!$N25</f>
        <v>1778</v>
      </c>
      <c r="CI25" s="1">
        <f>('Elektřina Stav'!CJ25-'Elektřina Stav'!CI25)*'Elektřina Stav'!$N25</f>
        <v>1641</v>
      </c>
      <c r="CJ25" s="1">
        <f>('Elektřina Stav'!CK25-'Elektřina Stav'!CJ25)*'Elektřina Stav'!$N25</f>
        <v>1251</v>
      </c>
      <c r="CK25" s="1">
        <f>('Elektřina Stav'!CL25-'Elektřina Stav'!CK25)*'Elektřina Stav'!$N25</f>
        <v>1028</v>
      </c>
      <c r="CL25" s="1">
        <f>('Elektřina Stav'!CM25-'Elektřina Stav'!CL25)*'Elektřina Stav'!$N25</f>
        <v>741</v>
      </c>
      <c r="CM25" s="1">
        <f>('Elektřina Stav'!CN25-'Elektřina Stav'!CM25)*'Elektřina Stav'!$N25</f>
        <v>1616</v>
      </c>
      <c r="CN25" s="1">
        <f>('Elektřina Stav'!CO25-'Elektřina Stav'!CN25)*'Elektřina Stav'!$N25</f>
        <v>1032</v>
      </c>
      <c r="CO25" s="1">
        <f>('Elektřina Stav'!CP25-'Elektřina Stav'!CO25)*'Elektřina Stav'!$N25</f>
        <v>955</v>
      </c>
      <c r="CP25" s="1">
        <f>('Elektřina Stav'!CQ25-'Elektřina Stav'!CP25)*'Elektřina Stav'!$N25</f>
        <v>899</v>
      </c>
      <c r="CQ25" s="1">
        <f>('Elektřina Stav'!CR25-'Elektřina Stav'!CQ25)*'Elektřina Stav'!$N25</f>
        <v>1116</v>
      </c>
      <c r="CR25" s="1">
        <f>('Elektřina Stav'!CS25-'Elektřina Stav'!CR25)*'Elektřina Stav'!$N25</f>
        <v>1316</v>
      </c>
      <c r="CS25" s="1">
        <f>('Elektřina Stav'!CT25-'Elektřina Stav'!CS25)*'Elektřina Stav'!$N25</f>
        <v>1737</v>
      </c>
      <c r="CT25" s="1">
        <f>('Elektřina Stav'!CU25-'Elektřina Stav'!CT25)*'Elektřina Stav'!$N25</f>
        <v>1920</v>
      </c>
      <c r="CU25" s="1">
        <f>('Elektřina Stav'!CV25-'Elektřina Stav'!CU25)*'Elektřina Stav'!$N25</f>
        <v>1681</v>
      </c>
      <c r="CV25" s="1">
        <f>('Elektřina Stav'!CW25-'Elektřina Stav'!CV25)*'Elektřina Stav'!$N25</f>
        <v>1580</v>
      </c>
      <c r="CW25" s="1">
        <f>('Elektřina Stav'!CX25-'Elektřina Stav'!CW25)*'Elektřina Stav'!$N25</f>
        <v>1229</v>
      </c>
      <c r="CX25" s="1">
        <f>('Elektřina Stav'!CY25-'Elektřina Stav'!CX25)*'Elektřina Stav'!$N25</f>
        <v>896</v>
      </c>
      <c r="CY25" s="1">
        <f>('Elektřina Stav'!CZ25-'Elektřina Stav'!CY25)*'Elektřina Stav'!$N25</f>
        <v>1074</v>
      </c>
      <c r="CZ25" s="1">
        <f>('Elektřina Stav'!DA25-'Elektřina Stav'!CZ25)*'Elektřina Stav'!$N25</f>
        <v>877</v>
      </c>
      <c r="DA25" s="1">
        <f>('Elektřina Stav'!DB25-'Elektřina Stav'!DA25)*'Elektřina Stav'!$N25</f>
        <v>852</v>
      </c>
      <c r="DB25" s="1">
        <f>('Elektřina Stav'!DC25-'Elektřina Stav'!DB25)*'Elektřina Stav'!$N25</f>
        <v>970</v>
      </c>
      <c r="DC25" s="1">
        <f>('Elektřina Stav'!DD25-'Elektřina Stav'!DC25)*'Elektřina Stav'!$N25</f>
        <v>1009</v>
      </c>
      <c r="DD25" s="1">
        <f>('Elektřina Stav'!DE25-'Elektřina Stav'!DD25)*'Elektřina Stav'!$N25</f>
        <v>1321</v>
      </c>
      <c r="DE25" s="1">
        <f>('Elektřina Stav'!DF25-'Elektřina Stav'!DE25)*'Elektřina Stav'!$N25</f>
        <v>1800</v>
      </c>
      <c r="DF25" s="1">
        <f>('Elektřina Stav'!DG25-'Elektřina Stav'!DF25)*'Elektřina Stav'!$N25</f>
        <v>2278</v>
      </c>
      <c r="DG25" s="1">
        <f>('Elektřina Stav'!DH25-'Elektřina Stav'!DG25)*'Elektřina Stav'!$N25</f>
        <v>2358</v>
      </c>
      <c r="DH25" s="1">
        <f>('Elektřina Stav'!DI25-'Elektřina Stav'!DH25)*'Elektřina Stav'!$N25</f>
        <v>1485</v>
      </c>
      <c r="DI25" s="1">
        <f>('Elektřina Stav'!DJ25-'Elektřina Stav'!DI25)*'Elektřina Stav'!$N25</f>
        <v>1009</v>
      </c>
      <c r="DJ25" s="1">
        <f>('Elektřina Stav'!DK25-'Elektřina Stav'!DJ25)*'Elektřina Stav'!$N25</f>
        <v>924</v>
      </c>
      <c r="DK25" s="1">
        <f>('Elektřina Stav'!DL25-'Elektřina Stav'!DK25)*'Elektřina Stav'!$N25+100000</f>
        <v>891</v>
      </c>
      <c r="DL25" s="1">
        <f>('Elektřina Stav'!DM25-'Elektřina Stav'!DL25)*'Elektřina Stav'!$N25</f>
        <v>798</v>
      </c>
      <c r="DM25" s="1">
        <f>('Elektřina Stav'!DN25-'Elektřina Stav'!DM25)*'Elektřina Stav'!$N25</f>
        <v>890</v>
      </c>
      <c r="DN25" s="1">
        <f>('Elektřina Stav'!DO25-'Elektřina Stav'!DN25)*'Elektřina Stav'!$N25</f>
        <v>894</v>
      </c>
      <c r="DO25" s="1">
        <f>('Elektřina Stav'!DP25-'Elektřina Stav'!DO25)*'Elektřina Stav'!$N25</f>
        <v>1022</v>
      </c>
      <c r="DP25" s="1">
        <f>('Elektřina Stav'!DQ25-'Elektřina Stav'!DP25)*'Elektřina Stav'!$N25</f>
        <v>1593</v>
      </c>
      <c r="DQ25" s="1">
        <f>('Elektřina Stav'!DR25-'Elektřina Stav'!DQ25)*'Elektřina Stav'!$N25</f>
        <v>2277</v>
      </c>
      <c r="DR25" s="1">
        <f>('Elektřina Stav'!DS25-'Elektřina Stav'!DR25)*'Elektřina Stav'!$N25</f>
        <v>2010</v>
      </c>
      <c r="DS25" s="1">
        <f>('Elektřina Stav'!DT25-'Elektřina Stav'!DS25)*'Elektřina Stav'!$N25</f>
        <v>2355</v>
      </c>
      <c r="DT25" s="1">
        <f>('Elektřina Stav'!DU25-'Elektřina Stav'!DT25)*'Elektřina Stav'!$N25</f>
        <v>2204</v>
      </c>
      <c r="DU25" s="1">
        <f>('Elektřina Stav'!DV25-'Elektřina Stav'!DU25)*'Elektřina Stav'!$N25</f>
        <v>1183</v>
      </c>
      <c r="DV25" s="1">
        <f>('Elektřina Stav'!DW25-'Elektřina Stav'!DV25)*'Elektřina Stav'!$N25</f>
        <v>912</v>
      </c>
      <c r="DW25" s="1">
        <f>('Elektřina Stav'!DX25-'Elektřina Stav'!DW25)*'Elektřina Stav'!$N25</f>
        <v>945</v>
      </c>
    </row>
    <row r="26" spans="1:127">
      <c r="A26" s="1" t="str">
        <f>'Elektřina Stav'!A26</f>
        <v>F314</v>
      </c>
      <c r="B26" s="1" t="str">
        <f>'Elektřina Stav'!B26</f>
        <v>A</v>
      </c>
      <c r="C26" s="1">
        <f>'Elektřina Stav'!C26</f>
        <v>112</v>
      </c>
      <c r="D26" s="1" t="str">
        <f>'Elektřina Stav'!D26</f>
        <v>Magnetka</v>
      </c>
      <c r="E26" s="1" t="str">
        <f>'Elektřina Stav'!E26</f>
        <v>Sklady Dýšina</v>
      </c>
      <c r="F26" s="8">
        <f>'Elektřina Stav'!F26</f>
        <v>314</v>
      </c>
      <c r="G26" s="8" t="str">
        <f>'Elektřina Stav'!G26</f>
        <v>magnetka</v>
      </c>
      <c r="H26" s="1">
        <f>'Elektřina Stav'!H26</f>
        <v>0</v>
      </c>
      <c r="I26" s="5">
        <f>'Elektřina Stav'!I26</f>
        <v>500</v>
      </c>
      <c r="J26" s="1" t="str">
        <f>'Elektřina Stav'!J26</f>
        <v>C02</v>
      </c>
      <c r="K26" s="6" t="str">
        <f>'Elektřina Stav'!K26</f>
        <v>Magnetka - výměna elměru - 29.8.12</v>
      </c>
      <c r="L26" s="7">
        <f>'Elektřina Stav'!L26</f>
        <v>4281724</v>
      </c>
      <c r="M26" s="8">
        <f>'Elektřina Stav'!M26</f>
        <v>0</v>
      </c>
      <c r="N26" s="1">
        <f>'Elektřina Stav'!N26</f>
        <v>1</v>
      </c>
      <c r="BV26" s="1">
        <f>('Elektřina Stav'!BW26-'Elektřina Stav'!BV26)*'Elektřina Stav'!$N26</f>
        <v>0</v>
      </c>
      <c r="BW26" s="1">
        <f>('Elektřina Stav'!BX26-'Elektřina Stav'!BW26)*'Elektřina Stav'!$N26</f>
        <v>29.7</v>
      </c>
      <c r="BX26" s="1">
        <f>('Elektřina Stav'!BY26-'Elektřina Stav'!BX26)*'Elektřina Stav'!$N26</f>
        <v>121.3</v>
      </c>
      <c r="BY26" s="1">
        <f>('Elektřina Stav'!BZ26-'Elektřina Stav'!BY26)*'Elektřina Stav'!$N26</f>
        <v>93</v>
      </c>
      <c r="BZ26" s="1">
        <f>('Elektřina Stav'!CA26-'Elektřina Stav'!BZ26)*'Elektřina Stav'!$N26</f>
        <v>104</v>
      </c>
      <c r="CA26" s="1">
        <f>('Elektřina Stav'!CB26-'Elektřina Stav'!CA26)*'Elektřina Stav'!$N26</f>
        <v>131</v>
      </c>
      <c r="CB26" s="1">
        <f>('Elektřina Stav'!CC26-'Elektřina Stav'!CB26)*'Elektřina Stav'!$N26</f>
        <v>139</v>
      </c>
      <c r="CC26" s="1">
        <f>('Elektřina Stav'!CD26-'Elektřina Stav'!CC26)*'Elektřina Stav'!$N26</f>
        <v>124</v>
      </c>
      <c r="CD26" s="1">
        <f>('Elektřina Stav'!CE26-'Elektřina Stav'!CD26)*'Elektřina Stav'!$N26</f>
        <v>713</v>
      </c>
      <c r="CE26" s="1">
        <f>('Elektřina Stav'!CF26-'Elektřina Stav'!CE26)*'Elektřina Stav'!$N26</f>
        <v>144</v>
      </c>
      <c r="CF26" s="1">
        <f>('Elektřina Stav'!CG26-'Elektřina Stav'!CF26)*'Elektřina Stav'!$N26</f>
        <v>139</v>
      </c>
      <c r="CG26" s="1">
        <f>('Elektřina Stav'!CH26-'Elektřina Stav'!CG26)*'Elektřina Stav'!$N26</f>
        <v>126</v>
      </c>
      <c r="CH26" s="1">
        <f>('Elektřina Stav'!CI26-'Elektřina Stav'!CH26)*'Elektřina Stav'!$N26</f>
        <v>149</v>
      </c>
      <c r="CI26" s="1">
        <f>('Elektřina Stav'!CJ26-'Elektřina Stav'!CI26)*'Elektřina Stav'!$N26</f>
        <v>135</v>
      </c>
      <c r="CJ26" s="1">
        <f>('Elektřina Stav'!CK26-'Elektřina Stav'!CJ26)*'Elektřina Stav'!$N26</f>
        <v>142</v>
      </c>
      <c r="CK26" s="1">
        <f>('Elektřina Stav'!CL26-'Elektřina Stav'!CK26)*'Elektřina Stav'!$N26</f>
        <v>141</v>
      </c>
      <c r="CL26" s="1">
        <f>('Elektřina Stav'!CM26-'Elektřina Stav'!CL26)*'Elektřina Stav'!$N26</f>
        <v>126</v>
      </c>
      <c r="CM26" s="1">
        <f>('Elektřina Stav'!CN26-'Elektřina Stav'!CM26)*'Elektřina Stav'!$N26</f>
        <v>149</v>
      </c>
      <c r="CN26" s="1">
        <f>('Elektřina Stav'!CO26-'Elektřina Stav'!CN26)*'Elektřina Stav'!$N26</f>
        <v>141</v>
      </c>
      <c r="CO26" s="1">
        <f>('Elektřina Stav'!CP26-'Elektřina Stav'!CO26)*'Elektřina Stav'!$N26</f>
        <v>140</v>
      </c>
      <c r="CP26" s="1">
        <f>('Elektřina Stav'!CQ26-'Elektřina Stav'!CP26)*'Elektřina Stav'!$N26</f>
        <v>142</v>
      </c>
      <c r="CQ26" s="1">
        <f>('Elektřina Stav'!CR26-'Elektřina Stav'!CQ26)*'Elektřina Stav'!$N26</f>
        <v>134</v>
      </c>
      <c r="CR26" s="1">
        <f>('Elektřina Stav'!CS26-'Elektřina Stav'!CR26)*'Elektřina Stav'!$N26</f>
        <v>147</v>
      </c>
      <c r="CS26" s="1">
        <f>('Elektřina Stav'!CT26-'Elektřina Stav'!CS26)*'Elektřina Stav'!$N26</f>
        <v>116</v>
      </c>
      <c r="CT26" s="1">
        <f>('Elektřina Stav'!CU26-'Elektřina Stav'!CT26)*'Elektřina Stav'!$N26</f>
        <v>114</v>
      </c>
      <c r="CU26" s="1">
        <f>('Elektřina Stav'!CV26-'Elektřina Stav'!CU26)*'Elektřina Stav'!$N26</f>
        <v>92</v>
      </c>
      <c r="CV26" s="1">
        <f>('Elektřina Stav'!CW26-'Elektřina Stav'!CV26)*'Elektřina Stav'!$N26</f>
        <v>149</v>
      </c>
      <c r="CW26" s="1">
        <f>('Elektřina Stav'!CX26-'Elektřina Stav'!CW26)*'Elektřina Stav'!$N26</f>
        <v>104</v>
      </c>
      <c r="CX26" s="1">
        <f>('Elektřina Stav'!CY26-'Elektřina Stav'!CX26)*'Elektřina Stav'!$N26</f>
        <v>92</v>
      </c>
      <c r="CY26" s="1">
        <f>('Elektřina Stav'!CZ26-'Elektřina Stav'!CY26)*'Elektřina Stav'!$N26</f>
        <v>110</v>
      </c>
      <c r="CZ26" s="1">
        <f>('Elektřina Stav'!DA26-'Elektřina Stav'!CZ26)*'Elektřina Stav'!$N26</f>
        <v>99</v>
      </c>
      <c r="DA26" s="1">
        <f>('Elektřina Stav'!DB26-'Elektřina Stav'!DA26)*'Elektřina Stav'!$N26</f>
        <v>93</v>
      </c>
      <c r="DB26" s="1">
        <f>('Elektřina Stav'!DC26-'Elektřina Stav'!DB26)*'Elektřina Stav'!$N26</f>
        <v>104</v>
      </c>
      <c r="DC26" s="1">
        <f>('Elektřina Stav'!DD26-'Elektřina Stav'!DC26)*'Elektřina Stav'!$N26</f>
        <v>98</v>
      </c>
      <c r="DD26" s="1">
        <f>('Elektřina Stav'!DE26-'Elektřina Stav'!DD26)*'Elektřina Stav'!$N26</f>
        <v>94</v>
      </c>
      <c r="DE26" s="1">
        <f>('Elektřina Stav'!DF26-'Elektřina Stav'!DE26)*'Elektřina Stav'!$N26</f>
        <v>105</v>
      </c>
      <c r="DF26" s="1">
        <f>('Elektřina Stav'!DG26-'Elektřina Stav'!DF26)*'Elektřina Stav'!$N26</f>
        <v>102</v>
      </c>
      <c r="DG26" s="1">
        <f>('Elektřina Stav'!DH26-'Elektřina Stav'!DG26)*'Elektřina Stav'!$N26</f>
        <v>116</v>
      </c>
      <c r="DH26" s="1">
        <f>('Elektřina Stav'!DI26-'Elektřina Stav'!DH26)*'Elektřina Stav'!$N26</f>
        <v>489</v>
      </c>
      <c r="DI26" s="1">
        <f>('Elektřina Stav'!DJ26-'Elektřina Stav'!DI26)*'Elektřina Stav'!$N26</f>
        <v>347</v>
      </c>
      <c r="DJ26" s="1">
        <f>('Elektřina Stav'!DK26-'Elektřina Stav'!DJ26)*'Elektřina Stav'!$N26</f>
        <v>577</v>
      </c>
      <c r="DK26" s="1">
        <f>('Elektřina Stav'!DL26-'Elektřina Stav'!DK26)*'Elektřina Stav'!$N26</f>
        <v>487</v>
      </c>
      <c r="DL26" s="1">
        <f>('Elektřina Stav'!DM26-'Elektřina Stav'!DL26)*'Elektřina Stav'!$N26</f>
        <v>176</v>
      </c>
      <c r="DM26" s="1">
        <f>('Elektřina Stav'!DN26-'Elektřina Stav'!DM26)*'Elektřina Stav'!$N26</f>
        <v>187</v>
      </c>
      <c r="DN26" s="1">
        <f>('Elektřina Stav'!DO26-'Elektřina Stav'!DN26)*'Elektřina Stav'!$N26</f>
        <v>202</v>
      </c>
      <c r="DO26" s="1">
        <f>('Elektřina Stav'!DP26-'Elektřina Stav'!DO26)*'Elektřina Stav'!$N26</f>
        <v>208</v>
      </c>
      <c r="DP26" s="1">
        <f>('Elektřina Stav'!DQ26-'Elektřina Stav'!DP26)*'Elektřina Stav'!$N26</f>
        <v>272</v>
      </c>
      <c r="DQ26" s="1">
        <f>('Elektřina Stav'!DR26-'Elektřina Stav'!DQ26)*'Elektřina Stav'!$N26</f>
        <v>181</v>
      </c>
      <c r="DR26" s="1">
        <f>('Elektřina Stav'!DS26-'Elektřina Stav'!DR26)*'Elektřina Stav'!$N26</f>
        <v>179</v>
      </c>
      <c r="DS26" s="1">
        <f>('Elektřina Stav'!DT26-'Elektřina Stav'!DS26)*'Elektřina Stav'!$N26</f>
        <v>186</v>
      </c>
      <c r="DT26" s="1">
        <f>('Elektřina Stav'!DU26-'Elektřina Stav'!DT26)*'Elektřina Stav'!$N26</f>
        <v>173</v>
      </c>
      <c r="DU26" s="1">
        <f>('Elektřina Stav'!DV26-'Elektřina Stav'!DU26)*'Elektřina Stav'!$N26</f>
        <v>179</v>
      </c>
      <c r="DV26" s="1">
        <f>('Elektřina Stav'!DW26-'Elektřina Stav'!DV26)*'Elektřina Stav'!$N26</f>
        <v>174</v>
      </c>
      <c r="DW26" s="1">
        <f>('Elektřina Stav'!DX26-'Elektřina Stav'!DW26)*'Elektřina Stav'!$N26</f>
        <v>177</v>
      </c>
    </row>
    <row r="27" spans="1:127">
      <c r="A27" s="1" t="str">
        <f>'Elektřina Stav'!A27</f>
        <v>F7</v>
      </c>
      <c r="B27" s="1" t="str">
        <f>'Elektřina Stav'!B27</f>
        <v>A</v>
      </c>
      <c r="C27" s="1">
        <f>'Elektřina Stav'!C27</f>
        <v>105</v>
      </c>
      <c r="D27" s="1" t="str">
        <f>'Elektřina Stav'!D27</f>
        <v>Domeček</v>
      </c>
      <c r="E27" s="1" t="str">
        <f>'Elektřina Stav'!E27</f>
        <v>Prockert &amp; Hynek</v>
      </c>
      <c r="F27" s="8">
        <f>'Elektřina Stav'!F27</f>
        <v>14</v>
      </c>
      <c r="G27" s="8">
        <f>'Elektřina Stav'!G27</f>
        <v>1400</v>
      </c>
      <c r="H27" s="1">
        <f>'Elektřina Stav'!H27</f>
        <v>0</v>
      </c>
      <c r="I27" s="5">
        <f>'Elektřina Stav'!I27</f>
        <v>32</v>
      </c>
      <c r="J27" s="1" t="str">
        <f>'Elektřina Stav'!J27</f>
        <v>C02</v>
      </c>
      <c r="K27" s="6" t="str">
        <f>'Elektřina Stav'!K27</f>
        <v>Před údržbou 6880, poč. stav 7848</v>
      </c>
      <c r="L27" s="7" t="str">
        <f>'Elektřina Stav'!L27</f>
        <v>87811947</v>
      </c>
      <c r="M27" s="8">
        <f>'Elektřina Stav'!M27</f>
        <v>0</v>
      </c>
      <c r="N27" s="1">
        <f>'Elektřina Stav'!N27</f>
        <v>1</v>
      </c>
      <c r="BY27" s="1">
        <f>('Elektřina Stav'!BZ27-'Elektřina Stav'!BY27)*'Elektřina Stav'!$N27</f>
        <v>949</v>
      </c>
      <c r="BZ27" s="1">
        <f>('Elektřina Stav'!CA27-'Elektřina Stav'!BZ27)*'Elektřina Stav'!$N27</f>
        <v>2619</v>
      </c>
      <c r="CA27" s="1">
        <f>('Elektřina Stav'!CB27-'Elektřina Stav'!CA27)*'Elektřina Stav'!$N27</f>
        <v>211</v>
      </c>
      <c r="CB27" s="1">
        <f>('Elektřina Stav'!CC27-'Elektřina Stav'!CB27)*'Elektřina Stav'!$N27</f>
        <v>555</v>
      </c>
      <c r="CC27" s="1">
        <f>('Elektřina Stav'!CD27-'Elektřina Stav'!CC27)*'Elektřina Stav'!$N27</f>
        <v>634</v>
      </c>
      <c r="CD27" s="1">
        <f>('Elektřina Stav'!CE27-'Elektřina Stav'!CD27)*'Elektřina Stav'!$N27</f>
        <v>957</v>
      </c>
      <c r="CE27" s="1">
        <f>('Elektřina Stav'!CF27-'Elektřina Stav'!CE27)*'Elektřina Stav'!$N27</f>
        <v>2578</v>
      </c>
      <c r="CF27" s="1">
        <f>('Elektřina Stav'!CG27-'Elektřina Stav'!CF27)*'Elektřina Stav'!$N27</f>
        <v>1112</v>
      </c>
      <c r="CG27" s="1">
        <f>('Elektřina Stav'!CH27-'Elektřina Stav'!CG27)*'Elektřina Stav'!$N27</f>
        <v>775</v>
      </c>
      <c r="CH27" s="1">
        <f>('Elektřina Stav'!CI27-'Elektřina Stav'!CH27)*'Elektřina Stav'!$N27</f>
        <v>611</v>
      </c>
      <c r="CI27" s="1">
        <f>('Elektřina Stav'!CJ27-'Elektřina Stav'!CI27)*'Elektřina Stav'!$N27</f>
        <v>370</v>
      </c>
      <c r="CJ27" s="1">
        <f>('Elektřina Stav'!CK27-'Elektřina Stav'!CJ27)*'Elektřina Stav'!$N27</f>
        <v>750</v>
      </c>
      <c r="CK27" s="1">
        <f>('Elektřina Stav'!CL27-'Elektřina Stav'!CK27)*'Elektřina Stav'!$N27</f>
        <v>211</v>
      </c>
      <c r="CL27" s="1">
        <f>('Elektřina Stav'!CM27-'Elektřina Stav'!CL27)*'Elektřina Stav'!$N27</f>
        <v>2967</v>
      </c>
      <c r="CM27" s="1">
        <f>('Elektřina Stav'!CN27-'Elektřina Stav'!CM27)*'Elektřina Stav'!$N27</f>
        <v>2819</v>
      </c>
      <c r="CN27" s="1">
        <f>('Elektřina Stav'!CO27-'Elektřina Stav'!CN27)*'Elektřina Stav'!$N27</f>
        <v>194</v>
      </c>
      <c r="CO27" s="1">
        <f>('Elektřina Stav'!CP27-'Elektřina Stav'!CO27)*'Elektřina Stav'!$N27</f>
        <v>111</v>
      </c>
      <c r="CP27" s="1">
        <f>('Elektřina Stav'!CQ27-'Elektřina Stav'!CP27)*'Elektřina Stav'!$N27</f>
        <v>4</v>
      </c>
      <c r="CQ27" s="1">
        <f>('Elektřina Stav'!CR27-'Elektřina Stav'!CQ27)*'Elektřina Stav'!$N27</f>
        <v>1402</v>
      </c>
      <c r="CR27" s="1">
        <f>('Elektřina Stav'!CS27-'Elektřina Stav'!CR27)*'Elektřina Stav'!$N27</f>
        <v>1261</v>
      </c>
      <c r="CS27" s="1">
        <f>('Elektřina Stav'!CT27-'Elektřina Stav'!CS27)*'Elektřina Stav'!$N27</f>
        <v>655</v>
      </c>
      <c r="CT27" s="1">
        <f>('Elektřina Stav'!CU27-'Elektřina Stav'!CT27)*'Elektřina Stav'!$N27</f>
        <v>537</v>
      </c>
      <c r="CU27" s="1">
        <f>('Elektřina Stav'!CV27-'Elektřina Stav'!CU27)*'Elektřina Stav'!$N27</f>
        <v>575</v>
      </c>
      <c r="CV27" s="1">
        <f>('Elektřina Stav'!CW27-'Elektřina Stav'!CV27)*'Elektřina Stav'!$N27</f>
        <v>809</v>
      </c>
      <c r="CW27" s="1">
        <f>('Elektřina Stav'!CX27-'Elektřina Stav'!CW27)*'Elektřina Stav'!$N27</f>
        <v>1868</v>
      </c>
      <c r="CX27" s="1">
        <f>('Elektřina Stav'!CY27-'Elektřina Stav'!CX27)*'Elektřina Stav'!$N27</f>
        <v>2464</v>
      </c>
      <c r="CY27" s="1">
        <f>('Elektřina Stav'!CZ27-'Elektřina Stav'!CY27)*'Elektřina Stav'!$N27</f>
        <v>1825</v>
      </c>
      <c r="CZ27" s="1">
        <f>('Elektřina Stav'!DA27-'Elektřina Stav'!CZ27)*'Elektřina Stav'!$N27</f>
        <v>265</v>
      </c>
      <c r="DA27" s="1">
        <f>('Elektřina Stav'!DB27-'Elektřina Stav'!DA27)*'Elektřina Stav'!$N27</f>
        <v>504</v>
      </c>
      <c r="DB27" s="1">
        <f>('Elektřina Stav'!DC27-'Elektřina Stav'!DB27)*'Elektřina Stav'!$N27</f>
        <v>1108</v>
      </c>
      <c r="DC27" s="1">
        <f>('Elektřina Stav'!DD27-'Elektřina Stav'!DC27)*'Elektřina Stav'!$N27</f>
        <v>2205</v>
      </c>
      <c r="DD27" s="1">
        <f>('Elektřina Stav'!DE27-'Elektřina Stav'!DD27)*'Elektřina Stav'!$N27</f>
        <v>917</v>
      </c>
      <c r="DE27" s="1">
        <f>('Elektřina Stav'!DF27-'Elektřina Stav'!DE27)*'Elektřina Stav'!$N27</f>
        <v>634</v>
      </c>
      <c r="DF27" s="1">
        <f>('Elektřina Stav'!DG27-'Elektřina Stav'!DF27)*'Elektřina Stav'!$N27</f>
        <v>515</v>
      </c>
      <c r="DG27" s="1">
        <f>('Elektřina Stav'!DH27-'Elektřina Stav'!DG27)*'Elektřina Stav'!$N27</f>
        <v>400</v>
      </c>
      <c r="DH27" s="1">
        <f>('Elektřina Stav'!DI27-'Elektřina Stav'!DH27)*'Elektřina Stav'!$N27</f>
        <v>432</v>
      </c>
      <c r="DI27" s="1">
        <f>('Elektřina Stav'!DJ27-'Elektřina Stav'!DI27)*'Elektřina Stav'!$N27</f>
        <v>1751</v>
      </c>
      <c r="DJ27" s="1">
        <f>('Elektřina Stav'!DK27-'Elektřina Stav'!DJ27)*'Elektřina Stav'!$N27</f>
        <v>2322</v>
      </c>
      <c r="DK27" s="1">
        <f>('Elektřina Stav'!DL27-'Elektřina Stav'!DK27)*'Elektřina Stav'!$N27</f>
        <v>1667</v>
      </c>
      <c r="DL27" s="1">
        <f>('Elektřina Stav'!DM27-'Elektřina Stav'!DL27)*'Elektřina Stav'!$N27</f>
        <v>246</v>
      </c>
      <c r="DM27" s="1">
        <f>('Elektřina Stav'!DN27-'Elektřina Stav'!DM27)*'Elektřina Stav'!$N27</f>
        <v>115</v>
      </c>
      <c r="DN27" s="1">
        <f>('Elektřina Stav'!DO27-'Elektřina Stav'!DN27)*'Elektřina Stav'!$N27</f>
        <v>3123</v>
      </c>
      <c r="DO27" s="1">
        <f>('Elektřina Stav'!DP27-'Elektřina Stav'!DO27)*'Elektřina Stav'!$N27</f>
        <v>2249</v>
      </c>
      <c r="DP27" s="1">
        <f>('Elektřina Stav'!DQ27-'Elektřina Stav'!DP27)*'Elektřina Stav'!$N27</f>
        <v>1094</v>
      </c>
      <c r="DQ27" s="1">
        <f>('Elektřina Stav'!DR27-'Elektřina Stav'!DQ27)*'Elektřina Stav'!$N27</f>
        <v>455</v>
      </c>
      <c r="DR27" s="1">
        <f>('Elektřina Stav'!DS27-'Elektřina Stav'!DR27)*'Elektřina Stav'!$N27</f>
        <v>353</v>
      </c>
      <c r="DS27" s="1">
        <f>('Elektřina Stav'!DT27-'Elektřina Stav'!DS27)*'Elektřina Stav'!$N27</f>
        <v>587</v>
      </c>
      <c r="DT27" s="1">
        <f>('Elektřina Stav'!DU27-'Elektřina Stav'!DT27)*'Elektřina Stav'!$N27</f>
        <v>531</v>
      </c>
      <c r="DU27" s="1">
        <f>('Elektřina Stav'!DV27-'Elektřina Stav'!DU27)*'Elektřina Stav'!$N27</f>
        <v>1708</v>
      </c>
      <c r="DV27" s="1">
        <f>('Elektřina Stav'!DW27-'Elektřina Stav'!DV27)*'Elektřina Stav'!$N27</f>
        <v>3130</v>
      </c>
      <c r="DW27" s="1">
        <f>('Elektřina Stav'!DX27-'Elektřina Stav'!DW27)*'Elektřina Stav'!$N27</f>
        <v>2834</v>
      </c>
    </row>
    <row r="28" spans="1:127">
      <c r="A28" s="1" t="str">
        <f>'Elektřina Stav'!A28</f>
        <v>F7</v>
      </c>
      <c r="B28" s="1" t="str">
        <f>'Elektřina Stav'!B28</f>
        <v>A</v>
      </c>
      <c r="C28" s="1">
        <f>'Elektřina Stav'!C28</f>
        <v>0</v>
      </c>
      <c r="D28" s="1" t="str">
        <f>'Elektřina Stav'!D28</f>
        <v>IPPE Garáže</v>
      </c>
      <c r="E28" s="1" t="str">
        <f>'Elektřina Stav'!E28</f>
        <v>I.P.P.E. s.r.o.</v>
      </c>
      <c r="F28" s="8">
        <f>'Elektřina Stav'!F28</f>
        <v>1</v>
      </c>
      <c r="G28" s="8">
        <f>'Elektřina Stav'!G28</f>
        <v>0</v>
      </c>
      <c r="H28" s="1">
        <f>'Elektřina Stav'!H28</f>
        <v>0</v>
      </c>
      <c r="I28" s="5">
        <f>'Elektřina Stav'!I28</f>
        <v>40</v>
      </c>
      <c r="J28" s="1">
        <f>'Elektřina Stav'!J28</f>
        <v>0</v>
      </c>
      <c r="K28" s="6" t="str">
        <f>'Elektřina Stav'!K28</f>
        <v>Milice</v>
      </c>
      <c r="L28" s="7" t="str">
        <f>'Elektřina Stav'!L28</f>
        <v>87811952</v>
      </c>
      <c r="M28" s="8">
        <f>'Elektřina Stav'!M28</f>
        <v>0</v>
      </c>
      <c r="N28" s="1">
        <f>'Elektřina Stav'!N28</f>
        <v>1</v>
      </c>
      <c r="BZ28" s="1">
        <f>('Elektřina Stav'!CA28-'Elektřina Stav'!BZ28)*'Elektřina Stav'!$N28</f>
        <v>1129</v>
      </c>
      <c r="CA28" s="1">
        <f>('Elektřina Stav'!CB28-'Elektřina Stav'!CA28)*'Elektřina Stav'!$N28</f>
        <v>1281</v>
      </c>
      <c r="CB28" s="1">
        <f>('Elektřina Stav'!CC28-'Elektřina Stav'!CB28)*'Elektřina Stav'!$N28</f>
        <v>1357</v>
      </c>
      <c r="CC28" s="1">
        <f>('Elektřina Stav'!CD28-'Elektřina Stav'!CC28)*'Elektřina Stav'!$N28</f>
        <v>1235</v>
      </c>
      <c r="CD28" s="1">
        <f>('Elektřina Stav'!CE28-'Elektřina Stav'!CD28)*'Elektřina Stav'!$N28</f>
        <v>1009</v>
      </c>
      <c r="CE28" s="1">
        <f>('Elektřina Stav'!CF28-'Elektřina Stav'!CE28)*'Elektřina Stav'!$N28</f>
        <v>868</v>
      </c>
      <c r="CF28" s="1">
        <f>('Elektřina Stav'!CG28-'Elektřina Stav'!CF28)*'Elektřina Stav'!$N28</f>
        <v>944</v>
      </c>
      <c r="CG28" s="1">
        <f>('Elektřina Stav'!CH28-'Elektřina Stav'!CG28)*'Elektřina Stav'!$N28</f>
        <v>459</v>
      </c>
      <c r="CH28" s="1">
        <f>('Elektřina Stav'!CI28-'Elektřina Stav'!CH28)*'Elektřina Stav'!$N28</f>
        <v>193</v>
      </c>
      <c r="CI28" s="1">
        <f>('Elektřina Stav'!CJ28-'Elektřina Stav'!CI28)*'Elektřina Stav'!$N28</f>
        <v>223</v>
      </c>
      <c r="CJ28" s="1">
        <f>('Elektřina Stav'!CK28-'Elektřina Stav'!CJ28)*'Elektřina Stav'!$N28</f>
        <v>110</v>
      </c>
      <c r="CK28" s="1">
        <f>('Elektřina Stav'!CL28-'Elektřina Stav'!CK28)*'Elektřina Stav'!$N28</f>
        <v>103</v>
      </c>
      <c r="CL28" s="1">
        <f>('Elektřina Stav'!CM28-'Elektřina Stav'!CL28)*'Elektřina Stav'!$N28</f>
        <v>50</v>
      </c>
      <c r="CM28" s="1">
        <f>('Elektřina Stav'!CN28-'Elektřina Stav'!CM28)*'Elektřina Stav'!$N28</f>
        <v>386</v>
      </c>
      <c r="CN28" s="1">
        <f>('Elektřina Stav'!CO28-'Elektřina Stav'!CN28)*'Elektřina Stav'!$N28</f>
        <v>487</v>
      </c>
      <c r="CO28" s="1">
        <f>('Elektřina Stav'!CP28-'Elektřina Stav'!CO28)*'Elektřina Stav'!$N28</f>
        <v>766</v>
      </c>
      <c r="CP28" s="1">
        <f>('Elektřina Stav'!CQ28-'Elektřina Stav'!CP28)*'Elektřina Stav'!$N28</f>
        <v>158</v>
      </c>
      <c r="CQ28" s="1">
        <f>('Elektřina Stav'!CR28-'Elektřina Stav'!CQ28)*'Elektřina Stav'!$N28</f>
        <v>11</v>
      </c>
      <c r="CR28" s="1">
        <f>('Elektřina Stav'!CS28-'Elektřina Stav'!CR28)*'Elektřina Stav'!$N28</f>
        <v>9</v>
      </c>
      <c r="CS28" s="1">
        <f>('Elektřina Stav'!CT28-'Elektřina Stav'!CS28)*'Elektřina Stav'!$N28</f>
        <v>13</v>
      </c>
      <c r="CT28" s="1">
        <f>('Elektřina Stav'!CU28-'Elektřina Stav'!CT28)*'Elektřina Stav'!$N28</f>
        <v>28</v>
      </c>
      <c r="CU28" s="1">
        <f>('Elektřina Stav'!CV28-'Elektřina Stav'!CU28)*'Elektřina Stav'!$N28</f>
        <v>10</v>
      </c>
      <c r="CV28" s="1">
        <f>('Elektřina Stav'!CW28-'Elektřina Stav'!CV28)*'Elektřina Stav'!$N28</f>
        <v>18</v>
      </c>
      <c r="CW28" s="1">
        <f>('Elektřina Stav'!CX28-'Elektřina Stav'!CW28)*'Elektřina Stav'!$N28</f>
        <v>21</v>
      </c>
      <c r="CX28" s="1">
        <f>('Elektřina Stav'!CY28-'Elektřina Stav'!CX28)*'Elektřina Stav'!$N28</f>
        <v>12</v>
      </c>
      <c r="CY28" s="1">
        <f>('Elektřina Stav'!CZ28-'Elektřina Stav'!CY28)*'Elektřina Stav'!$N28</f>
        <v>86</v>
      </c>
      <c r="CZ28" s="1">
        <f>('Elektřina Stav'!DA28-'Elektřina Stav'!CZ28)*'Elektřina Stav'!$N28</f>
        <v>642</v>
      </c>
      <c r="DA28" s="1">
        <f>('Elektřina Stav'!DB28-'Elektřina Stav'!DA28)*'Elektřina Stav'!$N28</f>
        <v>85</v>
      </c>
      <c r="DB28" s="1">
        <f>('Elektřina Stav'!DC28-'Elektřina Stav'!DB28)*'Elektřina Stav'!$N28</f>
        <v>42</v>
      </c>
      <c r="DC28" s="1">
        <f>('Elektřina Stav'!DD28-'Elektřina Stav'!DC28)*'Elektřina Stav'!$N28</f>
        <v>22</v>
      </c>
      <c r="DD28" s="1">
        <f>('Elektřina Stav'!DE28-'Elektřina Stav'!DD28)*'Elektřina Stav'!$N28</f>
        <v>20</v>
      </c>
      <c r="DE28" s="1">
        <f>('Elektřina Stav'!DF28-'Elektřina Stav'!DE28)*'Elektřina Stav'!$N28</f>
        <v>29</v>
      </c>
      <c r="DF28" s="1">
        <f>('Elektřina Stav'!DG28-'Elektřina Stav'!DF28)*'Elektřina Stav'!$N28</f>
        <v>27</v>
      </c>
      <c r="DG28" s="1">
        <f>('Elektřina Stav'!DH28-'Elektřina Stav'!DG28)*'Elektřina Stav'!$N28</f>
        <v>22</v>
      </c>
      <c r="DH28" s="1">
        <f>('Elektřina Stav'!DI28-'Elektřina Stav'!DH28)*'Elektřina Stav'!$N28</f>
        <v>17</v>
      </c>
      <c r="DI28" s="1">
        <f>('Elektřina Stav'!DJ28-'Elektřina Stav'!DI28)*'Elektřina Stav'!$N28</f>
        <v>15</v>
      </c>
      <c r="DJ28" s="1">
        <f>('Elektřina Stav'!DK28-'Elektřina Stav'!DJ28)*'Elektřina Stav'!$N28</f>
        <v>14</v>
      </c>
      <c r="DK28" s="1">
        <f>('Elektřina Stav'!DL28-'Elektřina Stav'!DK28)*'Elektřina Stav'!$N28</f>
        <v>12</v>
      </c>
      <c r="DL28" s="1">
        <f>('Elektřina Stav'!DM28-'Elektřina Stav'!DL28)*'Elektřina Stav'!$N28</f>
        <v>56</v>
      </c>
      <c r="DM28" s="1">
        <f>('Elektřina Stav'!DN28-'Elektřina Stav'!DM28)*'Elektřina Stav'!$N28</f>
        <v>14</v>
      </c>
      <c r="DN28" s="1">
        <f>('Elektřina Stav'!DO28-'Elektřina Stav'!DN28)*'Elektřina Stav'!$N28</f>
        <v>16</v>
      </c>
      <c r="DO28" s="1">
        <f>('Elektřina Stav'!DP28-'Elektřina Stav'!DO28)*'Elektřina Stav'!$N28</f>
        <v>22</v>
      </c>
      <c r="DP28" s="1">
        <f>('Elektřina Stav'!DQ28-'Elektřina Stav'!DP28)*'Elektřina Stav'!$N28</f>
        <v>23</v>
      </c>
      <c r="DQ28" s="1">
        <f>('Elektřina Stav'!DR28-'Elektřina Stav'!DQ28)*'Elektřina Stav'!$N28</f>
        <v>10</v>
      </c>
      <c r="DR28" s="1">
        <f>('Elektřina Stav'!DS28-'Elektřina Stav'!DR28)*'Elektřina Stav'!$N28</f>
        <v>18</v>
      </c>
      <c r="DS28" s="1">
        <f>('Elektřina Stav'!DT28-'Elektřina Stav'!DS28)*'Elektřina Stav'!$N28</f>
        <v>15</v>
      </c>
      <c r="DT28" s="1">
        <f>('Elektřina Stav'!DU28-'Elektřina Stav'!DT28)*'Elektřina Stav'!$N28</f>
        <v>12</v>
      </c>
      <c r="DU28" s="1">
        <f>('Elektřina Stav'!DV28-'Elektřina Stav'!DU28)*'Elektřina Stav'!$N28</f>
        <v>16</v>
      </c>
      <c r="DV28" s="1">
        <f>('Elektřina Stav'!DW28-'Elektřina Stav'!DV28)*'Elektřina Stav'!$N28</f>
        <v>12</v>
      </c>
      <c r="DW28" s="1">
        <f>('Elektřina Stav'!DX28-'Elektřina Stav'!DW28)*'Elektřina Stav'!$N28</f>
        <v>605</v>
      </c>
    </row>
    <row r="29" spans="1:127">
      <c r="A29" s="1" t="str">
        <f>'Elektřina Stav'!A29</f>
        <v>F8</v>
      </c>
      <c r="B29" s="1" t="str">
        <f>'Elektřina Stav'!B29</f>
        <v>A</v>
      </c>
      <c r="C29" s="1">
        <f>'Elektřina Stav'!C29</f>
        <v>0</v>
      </c>
      <c r="D29" s="1" t="str">
        <f>'Elektřina Stav'!D29</f>
        <v>Vrátnice</v>
      </c>
      <c r="E29" s="1">
        <f>'Elektřina Stav'!E29</f>
        <v>0</v>
      </c>
      <c r="F29" s="8">
        <f>'Elektřina Stav'!F29</f>
        <v>1</v>
      </c>
      <c r="G29" s="8">
        <f>'Elektřina Stav'!G29</f>
        <v>0</v>
      </c>
      <c r="H29" s="1">
        <f>'Elektřina Stav'!H29</f>
        <v>0</v>
      </c>
      <c r="I29" s="5">
        <f>'Elektřina Stav'!I29</f>
        <v>40</v>
      </c>
      <c r="J29" s="1">
        <f>'Elektřina Stav'!J29</f>
        <v>0</v>
      </c>
      <c r="K29" s="6" t="str">
        <f>'Elektřina Stav'!K29</f>
        <v>Vrátnice</v>
      </c>
      <c r="L29" s="7" t="str">
        <f>'Elektřina Stav'!L29</f>
        <v>87811951</v>
      </c>
      <c r="M29" s="8">
        <f>'Elektřina Stav'!M29</f>
        <v>0</v>
      </c>
      <c r="N29" s="1">
        <f>'Elektřina Stav'!N29</f>
        <v>1</v>
      </c>
      <c r="CB29" s="1">
        <f>('Elektřina Stav'!CC29-'Elektřina Stav'!CB29)*'Elektřina Stav'!$N29</f>
        <v>1524</v>
      </c>
      <c r="CC29" s="1">
        <f>('Elektřina Stav'!CD29-'Elektřina Stav'!CC29)*'Elektřina Stav'!$N29</f>
        <v>1586</v>
      </c>
      <c r="CD29" s="1">
        <f>('Elektřina Stav'!CE29-'Elektřina Stav'!CD29)*'Elektřina Stav'!$N29</f>
        <v>1656</v>
      </c>
      <c r="CE29" s="1">
        <f>('Elektřina Stav'!CF29-'Elektřina Stav'!CE29)*'Elektřina Stav'!$N29</f>
        <v>1117</v>
      </c>
      <c r="CG29" s="1">
        <f>('Elektřina Stav'!CH29-'Elektřina Stav'!CF29)*'Elektřina Stav'!$N29</f>
        <v>809</v>
      </c>
      <c r="CI29" s="1">
        <f>('Elektřina Stav'!CJ29-'Elektřina Stav'!CI29)*'Elektřina Stav'!$N29</f>
        <v>457</v>
      </c>
      <c r="CJ29" s="1">
        <f>('Elektřina Stav'!CK29-'Elektřina Stav'!CJ29)*'Elektřina Stav'!$N29</f>
        <v>1070</v>
      </c>
      <c r="CK29" s="1">
        <f>('Elektřina Stav'!CL29-'Elektřina Stav'!CK29)*'Elektřina Stav'!$N29</f>
        <v>1676</v>
      </c>
      <c r="CL29" s="1">
        <f>('Elektřina Stav'!CM29-'Elektřina Stav'!CL29)*'Elektřina Stav'!$N29</f>
        <v>1688</v>
      </c>
      <c r="CM29" s="1">
        <f>('Elektřina Stav'!CN29-'Elektřina Stav'!CM29)*'Elektřina Stav'!$N29</f>
        <v>2885</v>
      </c>
      <c r="CN29" s="1">
        <f>('Elektřina Stav'!CO29-'Elektřina Stav'!CN29)*'Elektřina Stav'!$N29</f>
        <v>2837</v>
      </c>
      <c r="CO29" s="1">
        <f>('Elektřina Stav'!CP29-'Elektřina Stav'!CO29)*'Elektřina Stav'!$N29</f>
        <v>2469</v>
      </c>
      <c r="CP29" s="1">
        <f>('Elektřina Stav'!CQ29-'Elektřina Stav'!CP29)*'Elektřina Stav'!$N29</f>
        <v>2197</v>
      </c>
      <c r="CQ29" s="1">
        <f>('Elektřina Stav'!CR29-'Elektřina Stav'!CQ29)*'Elektřina Stav'!$N29</f>
        <v>1310</v>
      </c>
      <c r="CR29" s="1">
        <f>('Elektřina Stav'!CS29-'Elektřina Stav'!CR29)*'Elektřina Stav'!$N29</f>
        <v>1102</v>
      </c>
      <c r="CS29" s="1">
        <f>('Elektřina Stav'!CT29-'Elektřina Stav'!CS29)*'Elektřina Stav'!$N29</f>
        <v>720</v>
      </c>
      <c r="CT29" s="1">
        <f>('Elektřina Stav'!CU29-'Elektřina Stav'!CT29)*'Elektřina Stav'!$N29</f>
        <v>508</v>
      </c>
      <c r="CU29" s="1">
        <f>('Elektřina Stav'!CV29-'Elektřina Stav'!CU29)*'Elektřina Stav'!$N29</f>
        <v>560</v>
      </c>
      <c r="CV29" s="1">
        <f>('Elektřina Stav'!CW29-'Elektřina Stav'!CV29)*'Elektřina Stav'!$N29</f>
        <v>863</v>
      </c>
      <c r="CW29" s="1">
        <f>('Elektřina Stav'!CX29-'Elektřina Stav'!CW29)*'Elektřina Stav'!$N29</f>
        <v>1421</v>
      </c>
      <c r="CX29" s="1">
        <f>('Elektřina Stav'!CY29-'Elektřina Stav'!CX29)*'Elektřina Stav'!$N29</f>
        <v>1716</v>
      </c>
      <c r="CY29" s="1">
        <f>('Elektřina Stav'!CZ29-'Elektřina Stav'!CY29)*'Elektřina Stav'!$N29</f>
        <v>2748</v>
      </c>
      <c r="CZ29" s="1">
        <f>('Elektřina Stav'!DA29-'Elektřina Stav'!CZ29)*'Elektřina Stav'!$N29</f>
        <v>2686</v>
      </c>
      <c r="DA29" s="1">
        <f>('Elektřina Stav'!DB29-'Elektřina Stav'!DA29)*'Elektřina Stav'!$N29</f>
        <v>2728</v>
      </c>
      <c r="DB29" s="1">
        <f>('Elektřina Stav'!DC29-'Elektřina Stav'!DB29)*'Elektřina Stav'!$N29</f>
        <v>2495</v>
      </c>
      <c r="DC29" s="1">
        <f>('Elektřina Stav'!DD29-'Elektřina Stav'!DC29)*'Elektřina Stav'!$N29</f>
        <v>1641</v>
      </c>
      <c r="DD29" s="1">
        <f>('Elektřina Stav'!DE29-'Elektřina Stav'!DD29)*'Elektřina Stav'!$N29</f>
        <v>1006</v>
      </c>
      <c r="DE29" s="1">
        <f>('Elektřina Stav'!DF29-'Elektřina Stav'!DE29)*'Elektřina Stav'!$N29</f>
        <v>939</v>
      </c>
      <c r="DF29" s="1">
        <f>('Elektřina Stav'!DG29-'Elektřina Stav'!DF29)*'Elektřina Stav'!$N29</f>
        <v>495</v>
      </c>
      <c r="DG29" s="1">
        <f>('Elektřina Stav'!DH29-'Elektřina Stav'!DG29)*'Elektřina Stav'!$N29</f>
        <v>557</v>
      </c>
      <c r="DH29" s="1">
        <f>('Elektřina Stav'!DI29-'Elektřina Stav'!DH29)*'Elektřina Stav'!$N29</f>
        <v>1021</v>
      </c>
      <c r="DI29" s="1">
        <f>('Elektřina Stav'!DJ29-'Elektřina Stav'!DI29)*'Elektřina Stav'!$N29</f>
        <v>1842</v>
      </c>
      <c r="DJ29" s="1">
        <f>('Elektřina Stav'!DK29-'Elektřina Stav'!DJ29)*'Elektřina Stav'!$N29</f>
        <v>2443</v>
      </c>
      <c r="DK29" s="1">
        <f>('Elektřina Stav'!DL29-'Elektřina Stav'!DK29)*'Elektřina Stav'!$N29</f>
        <v>2519</v>
      </c>
      <c r="DL29" s="1">
        <f>('Elektřina Stav'!DM29-'Elektřina Stav'!DL29)*'Elektřina Stav'!$N29</f>
        <v>2875</v>
      </c>
      <c r="DM29" s="1">
        <f>('Elektřina Stav'!DN29-'Elektřina Stav'!DM29)*'Elektřina Stav'!$N29</f>
        <v>2863</v>
      </c>
      <c r="DN29" s="1">
        <f>('Elektřina Stav'!DO29-'Elektřina Stav'!DN29)*'Elektřina Stav'!$N29</f>
        <v>2660</v>
      </c>
      <c r="DO29" s="1">
        <f>('Elektřina Stav'!DP29-'Elektřina Stav'!DO29)*'Elektřina Stav'!$N29</f>
        <v>1701</v>
      </c>
      <c r="DP29" s="1">
        <f>('Elektřina Stav'!DQ29-'Elektřina Stav'!DP29)*'Elektřina Stav'!$N29</f>
        <v>1016</v>
      </c>
      <c r="DQ29" s="1">
        <f>('Elektřina Stav'!DR29-'Elektřina Stav'!DQ29)*'Elektřina Stav'!$N29</f>
        <v>651</v>
      </c>
      <c r="DR29" s="1">
        <f>('Elektřina Stav'!DS29-'Elektřina Stav'!DR29)*'Elektřina Stav'!$N29</f>
        <v>352</v>
      </c>
      <c r="DS29" s="1">
        <f>('Elektřina Stav'!DT29-'Elektřina Stav'!DS29)*'Elektřina Stav'!$N29</f>
        <v>481</v>
      </c>
      <c r="DT29" s="1">
        <f>('Elektřina Stav'!DU29-'Elektřina Stav'!DT29)*'Elektřina Stav'!$N29</f>
        <v>634</v>
      </c>
      <c r="DU29" s="1">
        <f>('Elektřina Stav'!DV29-'Elektřina Stav'!DU29)*'Elektřina Stav'!$N29</f>
        <v>2109</v>
      </c>
      <c r="DV29" s="1">
        <f>('Elektřina Stav'!DW29-'Elektřina Stav'!DV29)*'Elektřina Stav'!$N29</f>
        <v>2800</v>
      </c>
      <c r="DW29" s="1">
        <f>('Elektřina Stav'!DX29-'Elektřina Stav'!DW29)*'Elektřina Stav'!$N29</f>
        <v>2837</v>
      </c>
    </row>
    <row r="30" spans="1:127">
      <c r="A30" s="1" t="str">
        <f>'Elektřina Stav'!A30</f>
        <v>F9</v>
      </c>
      <c r="B30" s="1" t="str">
        <f>'Elektřina Stav'!B30</f>
        <v>A</v>
      </c>
      <c r="C30" s="1">
        <f>'Elektřina Stav'!C30</f>
        <v>120</v>
      </c>
      <c r="D30" s="1" t="str">
        <f>'Elektřina Stav'!D30</f>
        <v>Plechovka 55</v>
      </c>
      <c r="E30" s="1" t="str">
        <f>'Elektřina Stav'!E30</f>
        <v>Czech Sun Rise</v>
      </c>
      <c r="F30" s="8">
        <f>'Elektřina Stav'!F30</f>
        <v>55</v>
      </c>
      <c r="G30" s="8">
        <f>'Elektřina Stav'!G30</f>
        <v>5500</v>
      </c>
      <c r="H30" s="1">
        <f>'Elektřina Stav'!H30</f>
        <v>0</v>
      </c>
      <c r="I30" s="5">
        <f>'Elektřina Stav'!I30</f>
        <v>63</v>
      </c>
      <c r="J30" s="1" t="str">
        <f>'Elektřina Stav'!J30</f>
        <v>C02</v>
      </c>
      <c r="K30" s="6">
        <f>'Elektřina Stav'!K30</f>
        <v>0</v>
      </c>
      <c r="L30" s="7" t="str">
        <f>'Elektřina Stav'!L30</f>
        <v>N2641900</v>
      </c>
      <c r="M30" s="8">
        <f>'Elektřina Stav'!M30</f>
        <v>0</v>
      </c>
      <c r="N30" s="1">
        <f>'Elektřina Stav'!N30</f>
        <v>1</v>
      </c>
      <c r="CF30" s="1">
        <f>('Elektřina Stav'!CG30-'Elektřina Stav'!CF30)*'Elektřina Stav'!$N30</f>
        <v>76</v>
      </c>
      <c r="CG30" s="1">
        <f>('Elektřina Stav'!CH30-'Elektřina Stav'!CG30)*'Elektřina Stav'!$N30</f>
        <v>75</v>
      </c>
      <c r="CH30" s="1">
        <f>('Elektřina Stav'!CI30-'Elektřina Stav'!CH30)*'Elektřina Stav'!$N30</f>
        <v>83</v>
      </c>
      <c r="CI30" s="1">
        <f>('Elektřina Stav'!CJ30-'Elektřina Stav'!CI30)*'Elektřina Stav'!$N30</f>
        <v>74</v>
      </c>
      <c r="CJ30" s="1">
        <f>('Elektřina Stav'!CK30-'Elektřina Stav'!CJ30)*'Elektřina Stav'!$N30</f>
        <v>81</v>
      </c>
      <c r="CK30" s="1">
        <f>('Elektřina Stav'!CL30-'Elektřina Stav'!CK30)*'Elektřina Stav'!$N30</f>
        <v>81</v>
      </c>
      <c r="CL30" s="1">
        <f>('Elektřina Stav'!CM30-'Elektřina Stav'!CL30)*'Elektřina Stav'!$N30</f>
        <v>71</v>
      </c>
      <c r="CM30" s="1">
        <f>('Elektřina Stav'!CN30-'Elektřina Stav'!CM30)*'Elektřina Stav'!$N30</f>
        <v>103</v>
      </c>
      <c r="CN30" s="1">
        <f>('Elektřina Stav'!CO30-'Elektřina Stav'!CN30)*'Elektřina Stav'!$N30</f>
        <v>126</v>
      </c>
      <c r="CO30" s="1">
        <f>('Elektřina Stav'!CP30-'Elektřina Stav'!CO30)*'Elektřina Stav'!$N30</f>
        <v>75</v>
      </c>
      <c r="CP30" s="1">
        <f>('Elektřina Stav'!CQ30-'Elektřina Stav'!CP30)*'Elektřina Stav'!$N30</f>
        <v>88</v>
      </c>
      <c r="CQ30" s="1">
        <f>('Elektřina Stav'!CR30-'Elektřina Stav'!CQ30)*'Elektřina Stav'!$N30</f>
        <v>73</v>
      </c>
      <c r="CR30" s="1">
        <f>('Elektřina Stav'!CS30-'Elektřina Stav'!CR30)*'Elektřina Stav'!$N30</f>
        <v>82</v>
      </c>
      <c r="CS30" s="1">
        <f>('Elektřina Stav'!CT30-'Elektřina Stav'!CS30)*'Elektřina Stav'!$N30</f>
        <v>83</v>
      </c>
      <c r="CT30" s="1">
        <f>('Elektřina Stav'!CU30-'Elektřina Stav'!CT30)*'Elektřina Stav'!$N30</f>
        <v>57</v>
      </c>
      <c r="CU30" s="1">
        <f>('Elektřina Stav'!CV30-'Elektřina Stav'!CU30)*'Elektřina Stav'!$N30</f>
        <v>64</v>
      </c>
      <c r="CV30" s="1">
        <f>('Elektřina Stav'!CW30-'Elektřina Stav'!CV30)*'Elektřina Stav'!$N30</f>
        <v>76</v>
      </c>
      <c r="CW30" s="1">
        <f>('Elektřina Stav'!CX30-'Elektřina Stav'!CW30)*'Elektřina Stav'!$N30</f>
        <v>84</v>
      </c>
      <c r="CX30" s="1">
        <f>('Elektřina Stav'!CY30-'Elektřina Stav'!CX30)*'Elektřina Stav'!$N30</f>
        <v>57</v>
      </c>
      <c r="CY30" s="1">
        <f>('Elektřina Stav'!CZ30-'Elektřina Stav'!CY30)*'Elektřina Stav'!$N30</f>
        <v>167</v>
      </c>
      <c r="CZ30" s="1">
        <f>('Elektřina Stav'!DA30-'Elektřina Stav'!CZ30)*'Elektřina Stav'!$N30</f>
        <v>195</v>
      </c>
      <c r="DA30" s="1">
        <f>('Elektřina Stav'!DB30-'Elektřina Stav'!DA30)*'Elektřina Stav'!$N30</f>
        <v>104</v>
      </c>
      <c r="DB30" s="1">
        <f>('Elektřina Stav'!DC30-'Elektřina Stav'!DB30)*'Elektřina Stav'!$N30</f>
        <v>98</v>
      </c>
      <c r="DC30" s="1">
        <f>('Elektřina Stav'!DD30-'Elektřina Stav'!DC30)*'Elektřina Stav'!$N30</f>
        <v>82</v>
      </c>
      <c r="DD30" s="1">
        <f>('Elektřina Stav'!DE30-'Elektřina Stav'!DD30)*'Elektřina Stav'!$N30</f>
        <v>73</v>
      </c>
      <c r="DE30" s="1">
        <f>('Elektřina Stav'!DF30-'Elektřina Stav'!DE30)*'Elektřina Stav'!$N30</f>
        <v>77</v>
      </c>
      <c r="DF30" s="1">
        <f>('Elektřina Stav'!DG30-'Elektřina Stav'!DF30)*'Elektřina Stav'!$N30</f>
        <v>75</v>
      </c>
      <c r="DG30" s="1">
        <f>('Elektřina Stav'!DH30-'Elektřina Stav'!DG30)*'Elektřina Stav'!$N30</f>
        <v>80</v>
      </c>
      <c r="DH30" s="1">
        <f>('Elektřina Stav'!DI30-'Elektřina Stav'!DH30)*'Elektřina Stav'!$N30</f>
        <v>78</v>
      </c>
      <c r="DI30" s="1">
        <f>('Elektřina Stav'!DJ30-'Elektřina Stav'!DI30)*'Elektřina Stav'!$N30</f>
        <v>98</v>
      </c>
      <c r="DJ30" s="1">
        <f>('Elektřina Stav'!DK30-'Elektřina Stav'!DJ30)*'Elektřina Stav'!$N30</f>
        <v>94</v>
      </c>
      <c r="DK30" s="1">
        <f>('Elektřina Stav'!DL30-'Elektřina Stav'!DK30)*'Elektřina Stav'!$N30</f>
        <v>185</v>
      </c>
      <c r="DL30" s="1">
        <f>('Elektřina Stav'!DM30-'Elektřina Stav'!DL30)*'Elektřina Stav'!$N30</f>
        <v>171</v>
      </c>
      <c r="DM30" s="1">
        <f>('Elektřina Stav'!DN30-'Elektřina Stav'!DM30)*'Elektřina Stav'!$N30</f>
        <v>144</v>
      </c>
      <c r="DN30" s="1">
        <f>('Elektřina Stav'!DO30-'Elektřina Stav'!DN30)*'Elektřina Stav'!$N30</f>
        <v>120</v>
      </c>
      <c r="DO30" s="1">
        <f>('Elektřina Stav'!DP30-'Elektřina Stav'!DO30)*'Elektřina Stav'!$N30</f>
        <v>95</v>
      </c>
      <c r="DP30" s="1">
        <f>('Elektřina Stav'!DQ30-'Elektřina Stav'!DP30)*'Elektřina Stav'!$N30</f>
        <v>106</v>
      </c>
      <c r="DQ30" s="1">
        <f>('Elektřina Stav'!DR30-'Elektřina Stav'!DQ30)*'Elektřina Stav'!$N30</f>
        <v>120</v>
      </c>
      <c r="DR30" s="1">
        <f>('Elektřina Stav'!DS30-'Elektřina Stav'!DR30)*'Elektřina Stav'!$N30</f>
        <v>103</v>
      </c>
      <c r="DS30" s="1">
        <f>('Elektřina Stav'!DT30-'Elektřina Stav'!DS30)*'Elektřina Stav'!$N30</f>
        <v>240</v>
      </c>
      <c r="DT30" s="1">
        <f>('Elektřina Stav'!DU30-'Elektřina Stav'!DT30)*'Elektřina Stav'!$N30</f>
        <v>129</v>
      </c>
      <c r="DU30" s="1">
        <f>('Elektřina Stav'!DV30-'Elektřina Stav'!DU30)*'Elektřina Stav'!$N30</f>
        <v>213</v>
      </c>
      <c r="DV30" s="1">
        <f>('Elektřina Stav'!DW30-'Elektřina Stav'!DV30)*'Elektřina Stav'!$N30</f>
        <v>222</v>
      </c>
      <c r="DW30" s="1">
        <f>('Elektřina Stav'!DX30-'Elektřina Stav'!DW30)*'Elektřina Stav'!$N30</f>
        <v>150</v>
      </c>
    </row>
    <row r="31" spans="1:127">
      <c r="A31" s="1" t="str">
        <f>'Elektřina Stav'!A31</f>
        <v>Fb1</v>
      </c>
      <c r="B31" s="1" t="str">
        <f>'Elektřina Stav'!B31</f>
        <v>A</v>
      </c>
      <c r="C31" s="1">
        <f>'Elektřina Stav'!C31</f>
        <v>142</v>
      </c>
      <c r="D31" s="1" t="str">
        <f>'Elektřina Stav'!D31</f>
        <v>Váha</v>
      </c>
      <c r="E31" s="1" t="str">
        <f>'Elektřina Stav'!E31</f>
        <v>Becker Bohemia</v>
      </c>
      <c r="F31" s="8">
        <f>'Elektřina Stav'!F31</f>
        <v>1</v>
      </c>
      <c r="G31" s="8">
        <f>'Elektřina Stav'!G31</f>
        <v>100</v>
      </c>
      <c r="H31" s="1">
        <f>'Elektřina Stav'!H31</f>
        <v>0</v>
      </c>
      <c r="I31" s="5">
        <f>'Elektřina Stav'!I31</f>
        <v>25</v>
      </c>
      <c r="J31" s="1" t="str">
        <f>'Elektřina Stav'!J31</f>
        <v>C02</v>
      </c>
      <c r="K31" s="6" t="str">
        <f>'Elektřina Stav'!K31</f>
        <v>1 fáze</v>
      </c>
      <c r="L31" s="7">
        <f>'Elektřina Stav'!L31</f>
        <v>22056079</v>
      </c>
      <c r="M31" s="8">
        <f>'Elektřina Stav'!M31</f>
        <v>0</v>
      </c>
      <c r="N31" s="1">
        <f>'Elektřina Stav'!N31</f>
        <v>1</v>
      </c>
      <c r="CE31" s="1">
        <f>('Elektřina Stav'!CF31-'Elektřina Stav'!CE31)*'Elektřina Stav'!$N31</f>
        <v>0</v>
      </c>
      <c r="CF31" s="1">
        <f>('Elektřina Stav'!CG31-'Elektřina Stav'!CF31)*'Elektřina Stav'!$N31</f>
        <v>0</v>
      </c>
      <c r="CG31" s="1">
        <f>('Elektřina Stav'!CH31-'Elektřina Stav'!CG31)*'Elektřina Stav'!$N31</f>
        <v>0</v>
      </c>
      <c r="CH31" s="1">
        <f>('Elektřina Stav'!CI31-'Elektřina Stav'!CH31)*'Elektřina Stav'!$N31</f>
        <v>43.1</v>
      </c>
      <c r="CI31" s="1">
        <f>('Elektřina Stav'!CJ31-'Elektřina Stav'!CI31)*'Elektřina Stav'!$N31</f>
        <v>13.799999999999997</v>
      </c>
      <c r="CJ31" s="1">
        <f>('Elektřina Stav'!CK31-'Elektřina Stav'!CJ31)*'Elektřina Stav'!$N31</f>
        <v>20.699999999999996</v>
      </c>
      <c r="CK31" s="1">
        <f>('Elektřina Stav'!CL31-'Elektřina Stav'!CK31)*'Elektřina Stav'!$N31</f>
        <v>46.800000000000011</v>
      </c>
      <c r="CL31" s="1">
        <f>('Elektřina Stav'!CM31-'Elektřina Stav'!CL31)*'Elektřina Stav'!$N31</f>
        <v>43.599999999999994</v>
      </c>
      <c r="CM31" s="1">
        <f>('Elektřina Stav'!CN31-'Elektřina Stav'!CM31)*'Elektřina Stav'!$N31</f>
        <v>58</v>
      </c>
      <c r="CN31" s="1">
        <f>('Elektřina Stav'!CO31-'Elektřina Stav'!CN31)*'Elektřina Stav'!$N31</f>
        <v>57</v>
      </c>
      <c r="CO31" s="1">
        <f>('Elektřina Stav'!CP31-'Elektřina Stav'!CO31)*'Elektřina Stav'!$N31</f>
        <v>51</v>
      </c>
      <c r="CP31" s="1">
        <f>('Elektřina Stav'!CQ31-'Elektřina Stav'!CP31)*'Elektřina Stav'!$N31</f>
        <v>55</v>
      </c>
      <c r="CQ31" s="1">
        <f>('Elektřina Stav'!CR31-'Elektřina Stav'!CQ31)*'Elektřina Stav'!$N31</f>
        <v>55</v>
      </c>
      <c r="CR31" s="1">
        <f>('Elektřina Stav'!CS31-'Elektřina Stav'!CR31)*'Elektřina Stav'!$N31</f>
        <v>53</v>
      </c>
      <c r="CS31" s="1">
        <f>('Elektřina Stav'!CT31-'Elektřina Stav'!CS31)*'Elektřina Stav'!$N31</f>
        <v>61</v>
      </c>
      <c r="CT31" s="1">
        <f>('Elektřina Stav'!CU31-'Elektřina Stav'!CT31)*'Elektřina Stav'!$N31</f>
        <v>61</v>
      </c>
      <c r="CU31" s="1">
        <f>('Elektřina Stav'!CV31-'Elektřina Stav'!CU31)*'Elektřina Stav'!$N31</f>
        <v>51</v>
      </c>
      <c r="CV31" s="1">
        <f>('Elektřina Stav'!CW31-'Elektřina Stav'!CV31)*'Elektřina Stav'!$N31</f>
        <v>57</v>
      </c>
      <c r="CW31" s="1">
        <f>('Elektřina Stav'!CX31-'Elektřina Stav'!CW31)*'Elektřina Stav'!$N31</f>
        <v>56</v>
      </c>
      <c r="CX31" s="1">
        <f>('Elektřina Stav'!CY31-'Elektřina Stav'!CX31)*'Elektřina Stav'!$N31</f>
        <v>51</v>
      </c>
      <c r="CY31" s="1">
        <f>('Elektřina Stav'!CZ31-'Elektřina Stav'!CY31)*'Elektřina Stav'!$N31</f>
        <v>59</v>
      </c>
      <c r="CZ31" s="1">
        <f>('Elektřina Stav'!DA31-'Elektřina Stav'!CZ31)*'Elektřina Stav'!$N31</f>
        <v>54</v>
      </c>
      <c r="DA31" s="1">
        <f>('Elektřina Stav'!DB31-'Elektřina Stav'!DA31)*'Elektřina Stav'!$N31</f>
        <v>51</v>
      </c>
      <c r="DB31" s="1">
        <f>('Elektřina Stav'!DC31-'Elektřina Stav'!DB31)*'Elektřina Stav'!$N31</f>
        <v>58</v>
      </c>
      <c r="DC31" s="1">
        <f>('Elektřina Stav'!DD31-'Elektřina Stav'!DC31)*'Elektřina Stav'!$N31</f>
        <v>54</v>
      </c>
      <c r="DD31" s="1">
        <f>('Elektřina Stav'!DE31-'Elektřina Stav'!DD31)*'Elektřina Stav'!$N31</f>
        <v>52</v>
      </c>
      <c r="DE31" s="1">
        <f>('Elektřina Stav'!DF31-'Elektřina Stav'!DE31)*'Elektřina Stav'!$N31</f>
        <v>57</v>
      </c>
      <c r="DF31" s="1">
        <f>('Elektřina Stav'!DG31-'Elektřina Stav'!DF31)*'Elektřina Stav'!$N31</f>
        <v>55</v>
      </c>
      <c r="DG31" s="1">
        <f>('Elektřina Stav'!DH31-'Elektřina Stav'!DG31)*'Elektřina Stav'!$N31</f>
        <v>54</v>
      </c>
      <c r="DH31" s="1">
        <f>('Elektřina Stav'!DI31-'Elektřina Stav'!DH31)*'Elektřina Stav'!$N31</f>
        <v>53</v>
      </c>
      <c r="DI31" s="1">
        <f>('Elektřina Stav'!DJ31-'Elektřina Stav'!DI31)*'Elektřina Stav'!$N31</f>
        <v>104</v>
      </c>
      <c r="DJ31" s="1">
        <f>('Elektřina Stav'!DK31-'Elektřina Stav'!DJ31)*'Elektřina Stav'!$N31</f>
        <v>6</v>
      </c>
      <c r="DK31" s="1">
        <f>('Elektřina Stav'!DL31-'Elektřina Stav'!DK31)*'Elektřina Stav'!$N31</f>
        <v>57</v>
      </c>
      <c r="DL31" s="1">
        <f>('Elektřina Stav'!DM31-'Elektřina Stav'!DL31)*'Elektřina Stav'!$N31</f>
        <v>53</v>
      </c>
      <c r="DM31" s="1">
        <f>('Elektřina Stav'!DN31-'Elektřina Stav'!DM31)*'Elektřina Stav'!$N31</f>
        <v>62</v>
      </c>
      <c r="DN31" s="1">
        <f>('Elektřina Stav'!DO31-'Elektřina Stav'!DN31)*'Elektřina Stav'!$N31</f>
        <v>56</v>
      </c>
      <c r="DO31" s="1">
        <f>('Elektřina Stav'!DP31-'Elektřina Stav'!DO31)*'Elektřina Stav'!$N31</f>
        <v>53</v>
      </c>
      <c r="DP31" s="1">
        <f>('Elektřina Stav'!DQ31-'Elektřina Stav'!DP31)*'Elektřina Stav'!$N31</f>
        <v>59</v>
      </c>
      <c r="DQ31" s="1">
        <f>('Elektřina Stav'!DR31-'Elektřina Stav'!DQ31)*'Elektřina Stav'!$N31</f>
        <v>54</v>
      </c>
      <c r="DR31" s="1">
        <f>('Elektřina Stav'!DS31-'Elektřina Stav'!DR31)*'Elektřina Stav'!$N31</f>
        <v>53</v>
      </c>
      <c r="DS31" s="1">
        <f>('Elektřina Stav'!DT31-'Elektřina Stav'!DS31)*'Elektřina Stav'!$N31</f>
        <v>60</v>
      </c>
      <c r="DT31" s="1">
        <f>('Elektřina Stav'!DU31-'Elektřina Stav'!DT31)*'Elektřina Stav'!$N31</f>
        <v>27</v>
      </c>
      <c r="DU31" s="1">
        <f>('Elektřina Stav'!DV31-'Elektřina Stav'!DU31)*'Elektřina Stav'!$N31</f>
        <v>84</v>
      </c>
      <c r="DV31" s="1">
        <f>('Elektřina Stav'!DW31-'Elektřina Stav'!DV31)*'Elektřina Stav'!$N31</f>
        <v>54</v>
      </c>
      <c r="DW31" s="1">
        <f>('Elektřina Stav'!DX31-'Elektřina Stav'!DW31)*'Elektřina Stav'!$N31</f>
        <v>55</v>
      </c>
    </row>
    <row r="32" spans="1:127">
      <c r="A32" s="1" t="str">
        <f>'Elektřina Stav'!A32</f>
        <v>Fb10</v>
      </c>
      <c r="B32" s="1" t="str">
        <f>'Elektřina Stav'!B32</f>
        <v>A</v>
      </c>
      <c r="C32" s="1">
        <f>'Elektřina Stav'!C32</f>
        <v>141</v>
      </c>
      <c r="D32" s="1" t="str">
        <f>'Elektřina Stav'!D32</f>
        <v>Budova 10 - 2.p</v>
      </c>
      <c r="E32" s="1" t="str">
        <f>'Elektřina Stav'!E32</f>
        <v>Metrostav</v>
      </c>
      <c r="F32" s="8">
        <f>'Elektřina Stav'!F32</f>
        <v>10</v>
      </c>
      <c r="G32" s="8">
        <f>'Elektřina Stav'!G32</f>
        <v>1000</v>
      </c>
      <c r="H32" s="1">
        <f>'Elektřina Stav'!H32</f>
        <v>0</v>
      </c>
      <c r="I32" s="5">
        <f>'Elektřina Stav'!I32</f>
        <v>32</v>
      </c>
      <c r="J32" s="1" t="str">
        <f>'Elektřina Stav'!J32</f>
        <v>C02</v>
      </c>
      <c r="K32" s="6" t="str">
        <f>'Elektřina Stav'!K32</f>
        <v>Pravá A</v>
      </c>
      <c r="L32" s="7" t="str">
        <f>'Elektřina Stav'!L32</f>
        <v>0 75 322</v>
      </c>
      <c r="M32" s="8">
        <f>'Elektřina Stav'!M32</f>
        <v>0</v>
      </c>
      <c r="N32" s="1">
        <f>'Elektřina Stav'!N32</f>
        <v>1</v>
      </c>
      <c r="CI32" s="1">
        <f>('Elektřina Stav'!CJ32-'Elektřina Stav'!CI32)*'Elektřina Stav'!$N32</f>
        <v>5.7599999999999909</v>
      </c>
      <c r="CJ32" s="1">
        <f>('Elektřina Stav'!CK32-'Elektřina Stav'!CJ32)*'Elektřina Stav'!$N32</f>
        <v>47</v>
      </c>
      <c r="CK32" s="1">
        <f>('Elektřina Stav'!CL32-'Elektřina Stav'!CK32)*'Elektřina Stav'!$N32</f>
        <v>85</v>
      </c>
      <c r="CL32" s="1">
        <f>('Elektřina Stav'!CM32-'Elektřina Stav'!CL32)*'Elektřina Stav'!$N32</f>
        <v>162</v>
      </c>
      <c r="CM32" s="1">
        <f>('Elektřina Stav'!CN32-'Elektřina Stav'!CM32)*'Elektřina Stav'!$N32</f>
        <v>207</v>
      </c>
      <c r="CN32" s="1">
        <f>('Elektřina Stav'!CO32-'Elektřina Stav'!CN32)*'Elektřina Stav'!$N32</f>
        <v>259</v>
      </c>
      <c r="CO32" s="1">
        <f>('Elektřina Stav'!CP32-'Elektřina Stav'!CO32)*'Elektřina Stav'!$N32</f>
        <v>235</v>
      </c>
      <c r="CP32" s="1">
        <f>('Elektřina Stav'!CQ32-'Elektřina Stav'!CP32)*'Elektřina Stav'!$N32</f>
        <v>282</v>
      </c>
      <c r="CQ32" s="1">
        <f>('Elektřina Stav'!CR32-'Elektřina Stav'!CQ32)*'Elektřina Stav'!$N32</f>
        <v>187</v>
      </c>
      <c r="CR32" s="1">
        <f>('Elektřina Stav'!CS32-'Elektřina Stav'!CR32)*'Elektřina Stav'!$N32</f>
        <v>146</v>
      </c>
      <c r="CS32" s="1">
        <f>('Elektřina Stav'!CT32-'Elektřina Stav'!CS32)*'Elektřina Stav'!$N32</f>
        <v>107</v>
      </c>
      <c r="CT32" s="1">
        <f>('Elektřina Stav'!CU32-'Elektřina Stav'!CT32)*'Elektřina Stav'!$N32</f>
        <v>140</v>
      </c>
      <c r="CU32" s="1">
        <f>('Elektřina Stav'!CV32-'Elektřina Stav'!CU32)*'Elektřina Stav'!$N32</f>
        <v>136</v>
      </c>
      <c r="CV32" s="1">
        <f>('Elektřina Stav'!CW32-'Elektřina Stav'!CV32)*'Elektřina Stav'!$N32</f>
        <v>225</v>
      </c>
      <c r="CW32" s="1">
        <f>('Elektřina Stav'!CX32-'Elektřina Stav'!CW32)*'Elektřina Stav'!$N32</f>
        <v>288</v>
      </c>
      <c r="CX32" s="1">
        <f>('Elektřina Stav'!CY32-'Elektřina Stav'!CX32)*'Elektřina Stav'!$N32</f>
        <v>317</v>
      </c>
      <c r="CY32" s="1">
        <f>('Elektřina Stav'!CZ32-'Elektřina Stav'!CY32)*'Elektřina Stav'!$N32</f>
        <v>373</v>
      </c>
      <c r="CZ32" s="1">
        <f>('Elektřina Stav'!DA32-'Elektřina Stav'!CZ32)*'Elektřina Stav'!$N32</f>
        <v>340</v>
      </c>
      <c r="DA32" s="1">
        <f>('Elektřina Stav'!DB32-'Elektřina Stav'!DA32)*'Elektřina Stav'!$N32</f>
        <v>283</v>
      </c>
      <c r="DB32" s="1">
        <f>('Elektřina Stav'!DC32-'Elektřina Stav'!DB32)*'Elektřina Stav'!$N32</f>
        <v>228</v>
      </c>
      <c r="DC32" s="1">
        <f>('Elektřina Stav'!DD32-'Elektřina Stav'!DC32)*'Elektřina Stav'!$N32</f>
        <v>223</v>
      </c>
      <c r="DD32" s="1">
        <f>('Elektřina Stav'!DE32-'Elektřina Stav'!DD32)*'Elektřina Stav'!$N32</f>
        <v>142</v>
      </c>
      <c r="DE32" s="1">
        <f>('Elektřina Stav'!DF32-'Elektřina Stav'!DE32)*'Elektřina Stav'!$N32</f>
        <v>135</v>
      </c>
      <c r="DF32" s="1">
        <f>('Elektřina Stav'!DG32-'Elektřina Stav'!DF32)*'Elektřina Stav'!$N32</f>
        <v>138</v>
      </c>
      <c r="DG32" s="1">
        <f>('Elektřina Stav'!DH32-'Elektřina Stav'!DG32)*'Elektřina Stav'!$N32</f>
        <v>169</v>
      </c>
      <c r="DH32" s="1">
        <f>('Elektřina Stav'!DI32-'Elektřina Stav'!DH32)*'Elektřina Stav'!$N32</f>
        <v>192</v>
      </c>
      <c r="DI32" s="1">
        <f>('Elektřina Stav'!DJ32-'Elektřina Stav'!DI32)*'Elektřina Stav'!$N32</f>
        <v>298</v>
      </c>
      <c r="DJ32" s="1">
        <f>('Elektřina Stav'!DK32-'Elektřina Stav'!DJ32)*'Elektřina Stav'!$N32</f>
        <v>296</v>
      </c>
      <c r="DK32" s="1">
        <f>('Elektřina Stav'!DL32-'Elektřina Stav'!DK32)*'Elektřina Stav'!$N32</f>
        <v>318</v>
      </c>
      <c r="DL32" s="1">
        <f>('Elektřina Stav'!DM32-'Elektřina Stav'!DL32)*'Elektřina Stav'!$N32</f>
        <v>333</v>
      </c>
      <c r="DM32" s="1">
        <f>('Elektřina Stav'!DN32-'Elektřina Stav'!DM32)*'Elektřina Stav'!$N32</f>
        <v>323</v>
      </c>
      <c r="DN32" s="1">
        <f>('Elektřina Stav'!DO32-'Elektřina Stav'!DN32)*'Elektřina Stav'!$N32</f>
        <v>276</v>
      </c>
      <c r="DO32" s="1">
        <f>('Elektřina Stav'!DP32-'Elektřina Stav'!DO32)*'Elektřina Stav'!$N32</f>
        <v>238</v>
      </c>
      <c r="DP32" s="1">
        <f>('Elektřina Stav'!DQ32-'Elektřina Stav'!DP32)*'Elektřina Stav'!$N32</f>
        <v>170</v>
      </c>
      <c r="DQ32" s="1">
        <f>('Elektřina Stav'!DR32-'Elektřina Stav'!DQ32)*'Elektřina Stav'!$N32</f>
        <v>154</v>
      </c>
      <c r="DR32" s="1">
        <f>('Elektřina Stav'!DS32-'Elektřina Stav'!DR32)*'Elektřina Stav'!$N32</f>
        <v>118</v>
      </c>
      <c r="DS32" s="1">
        <f>('Elektřina Stav'!DT32-'Elektřina Stav'!DS32)*'Elektřina Stav'!$N32</f>
        <v>138</v>
      </c>
      <c r="DT32" s="1">
        <f>('Elektřina Stav'!DU32-'Elektřina Stav'!DT32)*'Elektřina Stav'!$N32</f>
        <v>165</v>
      </c>
      <c r="DU32" s="1">
        <f>('Elektřina Stav'!DV32-'Elektřina Stav'!DU32)*'Elektřina Stav'!$N32</f>
        <v>285</v>
      </c>
      <c r="DV32" s="1">
        <f>('Elektřina Stav'!DW32-'Elektřina Stav'!DV32)*'Elektřina Stav'!$N32</f>
        <v>305</v>
      </c>
      <c r="DW32" s="1">
        <f>('Elektřina Stav'!DX32-'Elektřina Stav'!DW32)*'Elektřina Stav'!$N32</f>
        <v>306</v>
      </c>
    </row>
    <row r="33" spans="1:127">
      <c r="A33" s="1" t="str">
        <f>'Elektřina Stav'!A33</f>
        <v>Fb10</v>
      </c>
      <c r="B33" s="1" t="str">
        <f>'Elektřina Stav'!B33</f>
        <v>A</v>
      </c>
      <c r="C33" s="1">
        <f>'Elektřina Stav'!C33</f>
        <v>140</v>
      </c>
      <c r="D33" s="1" t="str">
        <f>'Elektřina Stav'!D33</f>
        <v>Budova 10 - 2.p</v>
      </c>
      <c r="E33" s="1" t="str">
        <f>'Elektřina Stav'!E33</f>
        <v>Metrostav</v>
      </c>
      <c r="F33" s="8">
        <f>'Elektřina Stav'!F33</f>
        <v>10</v>
      </c>
      <c r="G33" s="8">
        <f>'Elektřina Stav'!G33</f>
        <v>1000</v>
      </c>
      <c r="H33" s="1">
        <f>'Elektřina Stav'!H33</f>
        <v>0</v>
      </c>
      <c r="I33" s="5">
        <f>'Elektřina Stav'!I33</f>
        <v>32</v>
      </c>
      <c r="J33" s="1" t="str">
        <f>'Elektřina Stav'!J33</f>
        <v>C02</v>
      </c>
      <c r="K33" s="6" t="str">
        <f>'Elektřina Stav'!K33</f>
        <v>Levá B</v>
      </c>
      <c r="L33" s="7" t="str">
        <f>'Elektřina Stav'!L33</f>
        <v>0 75 330</v>
      </c>
      <c r="M33" s="8">
        <f>'Elektřina Stav'!M33</f>
        <v>0</v>
      </c>
      <c r="N33" s="1">
        <f>'Elektřina Stav'!N33</f>
        <v>1</v>
      </c>
      <c r="CI33" s="1">
        <f>('Elektřina Stav'!CJ33-'Elektřina Stav'!CI33)*'Elektřina Stav'!$N33</f>
        <v>8.460000000000008</v>
      </c>
      <c r="CJ33" s="1">
        <f>('Elektřina Stav'!CK33-'Elektřina Stav'!CJ33)*'Elektřina Stav'!$N33</f>
        <v>224</v>
      </c>
      <c r="CK33" s="1">
        <f>('Elektřina Stav'!CL33-'Elektřina Stav'!CK33)*'Elektřina Stav'!$N33</f>
        <v>440</v>
      </c>
      <c r="CL33" s="1">
        <f>('Elektřina Stav'!CM33-'Elektřina Stav'!CL33)*'Elektřina Stav'!$N33</f>
        <v>491</v>
      </c>
      <c r="CM33" s="1">
        <f>('Elektřina Stav'!CN33-'Elektřina Stav'!CM33)*'Elektřina Stav'!$N33</f>
        <v>559</v>
      </c>
      <c r="CN33" s="1">
        <f>('Elektřina Stav'!CO33-'Elektřina Stav'!CN33)*'Elektřina Stav'!$N33</f>
        <v>674</v>
      </c>
      <c r="CO33" s="1">
        <f>('Elektřina Stav'!CP33-'Elektřina Stav'!CO33)*'Elektřina Stav'!$N33</f>
        <v>616</v>
      </c>
      <c r="CP33" s="1">
        <f>('Elektřina Stav'!CQ33-'Elektřina Stav'!CP33)*'Elektřina Stav'!$N33</f>
        <v>574</v>
      </c>
      <c r="CQ33" s="1">
        <f>('Elektřina Stav'!CR33-'Elektřina Stav'!CQ33)*'Elektřina Stav'!$N33</f>
        <v>608</v>
      </c>
      <c r="CR33" s="1">
        <f>('Elektřina Stav'!CS33-'Elektřina Stav'!CR33)*'Elektřina Stav'!$N33</f>
        <v>547</v>
      </c>
      <c r="CS33" s="1">
        <f>('Elektřina Stav'!CT33-'Elektřina Stav'!CS33)*'Elektřina Stav'!$N33</f>
        <v>546</v>
      </c>
      <c r="CT33" s="1">
        <f>('Elektřina Stav'!CU33-'Elektřina Stav'!CT33)*'Elektřina Stav'!$N33</f>
        <v>516</v>
      </c>
      <c r="CU33" s="1">
        <f>('Elektřina Stav'!CV33-'Elektřina Stav'!CU33)*'Elektřina Stav'!$N33</f>
        <v>495</v>
      </c>
      <c r="CV33" s="1">
        <f>('Elektřina Stav'!CW33-'Elektřina Stav'!CV33)*'Elektřina Stav'!$N33</f>
        <v>662</v>
      </c>
      <c r="CW33" s="1">
        <f>('Elektřina Stav'!CX33-'Elektřina Stav'!CW33)*'Elektřina Stav'!$N33</f>
        <v>728</v>
      </c>
      <c r="CX33" s="1">
        <f>('Elektřina Stav'!CY33-'Elektřina Stav'!CX33)*'Elektřina Stav'!$N33</f>
        <v>705</v>
      </c>
      <c r="CY33" s="1">
        <f>('Elektřina Stav'!CZ33-'Elektřina Stav'!CY33)*'Elektřina Stav'!$N33</f>
        <v>796</v>
      </c>
      <c r="CZ33" s="1">
        <f>('Elektřina Stav'!DA33-'Elektřina Stav'!CZ33)*'Elektřina Stav'!$N33</f>
        <v>757</v>
      </c>
      <c r="DA33" s="1">
        <f>('Elektřina Stav'!DB33-'Elektřina Stav'!DA33)*'Elektřina Stav'!$N33</f>
        <v>691</v>
      </c>
      <c r="DB33" s="1">
        <f>('Elektřina Stav'!DC33-'Elektřina Stav'!DB33)*'Elektřina Stav'!$N33</f>
        <v>713</v>
      </c>
      <c r="DC33" s="1">
        <f>('Elektřina Stav'!DD33-'Elektřina Stav'!DC33)*'Elektřina Stav'!$N33</f>
        <v>674</v>
      </c>
      <c r="DD33" s="1">
        <f>('Elektřina Stav'!DE33-'Elektřina Stav'!DD33)*'Elektřina Stav'!$N33</f>
        <v>602</v>
      </c>
      <c r="DE33" s="1">
        <f>('Elektřina Stav'!DF33-'Elektřina Stav'!DE33)*'Elektřina Stav'!$N33</f>
        <v>635</v>
      </c>
      <c r="DF33" s="1">
        <f>('Elektřina Stav'!DG33-'Elektřina Stav'!DF33)*'Elektřina Stav'!$N33</f>
        <v>584</v>
      </c>
      <c r="DG33" s="1">
        <f>('Elektřina Stav'!DH33-'Elektřina Stav'!DG33)*'Elektřina Stav'!$N33</f>
        <v>580</v>
      </c>
      <c r="DH33" s="1">
        <f>('Elektřina Stav'!DI33-'Elektřina Stav'!DH33)*'Elektřina Stav'!$N33</f>
        <v>533</v>
      </c>
      <c r="DI33" s="1">
        <f>('Elektřina Stav'!DJ33-'Elektřina Stav'!DI33)*'Elektřina Stav'!$N33</f>
        <v>557</v>
      </c>
      <c r="DJ33" s="1">
        <f>('Elektřina Stav'!DK33-'Elektřina Stav'!DJ33)*'Elektřina Stav'!$N33</f>
        <v>586</v>
      </c>
      <c r="DK33" s="1">
        <f>('Elektřina Stav'!DL33-'Elektřina Stav'!DK33)*'Elektřina Stav'!$N33</f>
        <v>595</v>
      </c>
      <c r="DL33" s="1">
        <f>('Elektřina Stav'!DM33-'Elektřina Stav'!DL33)*'Elektřina Stav'!$N33</f>
        <v>573</v>
      </c>
      <c r="DM33" s="1">
        <f>('Elektřina Stav'!DN33-'Elektřina Stav'!DM33)*'Elektřina Stav'!$N33</f>
        <v>625</v>
      </c>
      <c r="DN33" s="1">
        <f>('Elektřina Stav'!DO33-'Elektřina Stav'!DN33)*'Elektřina Stav'!$N33</f>
        <v>576</v>
      </c>
      <c r="DO33" s="1">
        <f>('Elektřina Stav'!DP33-'Elektřina Stav'!DO33)*'Elektřina Stav'!$N33</f>
        <v>533</v>
      </c>
      <c r="DP33" s="1">
        <f>('Elektřina Stav'!DQ33-'Elektřina Stav'!DP33)*'Elektřina Stav'!$N33</f>
        <v>561</v>
      </c>
      <c r="DQ33" s="1">
        <f>('Elektřina Stav'!DR33-'Elektřina Stav'!DQ33)*'Elektřina Stav'!$N33</f>
        <v>484</v>
      </c>
      <c r="DR33" s="1">
        <f>('Elektřina Stav'!DS33-'Elektřina Stav'!DR33)*'Elektřina Stav'!$N33</f>
        <v>450</v>
      </c>
      <c r="DS33" s="1">
        <f>('Elektřina Stav'!DT33-'Elektřina Stav'!DS33)*'Elektřina Stav'!$N33</f>
        <v>540</v>
      </c>
      <c r="DT33" s="1">
        <f>('Elektřina Stav'!DU33-'Elektřina Stav'!DT33)*'Elektřina Stav'!$N33</f>
        <v>517</v>
      </c>
      <c r="DU33" s="1">
        <f>('Elektřina Stav'!DV33-'Elektřina Stav'!DU33)*'Elektřina Stav'!$N33</f>
        <v>628</v>
      </c>
      <c r="DV33" s="1">
        <f>('Elektřina Stav'!DW33-'Elektřina Stav'!DV33)*'Elektřina Stav'!$N33</f>
        <v>633</v>
      </c>
      <c r="DW33" s="1">
        <f>('Elektřina Stav'!DX33-'Elektřina Stav'!DW33)*'Elektřina Stav'!$N33</f>
        <v>615</v>
      </c>
    </row>
    <row r="34" spans="1:127">
      <c r="A34" s="1" t="str">
        <f>'Elektřina Stav'!A34</f>
        <v>Fb15Be</v>
      </c>
      <c r="B34" s="1" t="str">
        <f>'Elektřina Stav'!B34</f>
        <v>A</v>
      </c>
      <c r="C34" s="1">
        <f>'Elektřina Stav'!C34</f>
        <v>147</v>
      </c>
      <c r="D34" s="1" t="str">
        <f>'Elektřina Stav'!D34</f>
        <v>Budova 15</v>
      </c>
      <c r="E34" s="1" t="str">
        <f>'Elektřina Stav'!E34</f>
        <v>Kašpar a Vinárek</v>
      </c>
      <c r="F34" s="8">
        <f>'Elektřina Stav'!F34</f>
        <v>15</v>
      </c>
      <c r="G34" s="8">
        <f>'Elektřina Stav'!G34</f>
        <v>1500</v>
      </c>
      <c r="H34" s="1">
        <f>'Elektřina Stav'!H34</f>
        <v>0</v>
      </c>
      <c r="I34" s="5">
        <f>'Elektřina Stav'!I34</f>
        <v>25</v>
      </c>
      <c r="J34" s="1" t="str">
        <f>'Elektřina Stav'!J34</f>
        <v>C02</v>
      </c>
      <c r="K34" s="6">
        <f>'Elektřina Stav'!K34</f>
        <v>0</v>
      </c>
      <c r="L34" s="7">
        <f>'Elektřina Stav'!L34</f>
        <v>99004416</v>
      </c>
      <c r="M34" s="8">
        <f>'Elektřina Stav'!M34</f>
        <v>0</v>
      </c>
      <c r="N34" s="1">
        <f>'Elektřina Stav'!N34</f>
        <v>1</v>
      </c>
      <c r="CI34" s="1">
        <f>('Elektřina Stav'!CJ34-'Elektřina Stav'!CI34)*'Elektřina Stav'!$N34</f>
        <v>85</v>
      </c>
      <c r="CJ34" s="1">
        <f>('Elektřina Stav'!CK34-'Elektřina Stav'!CJ34)*'Elektřina Stav'!$N34</f>
        <v>10</v>
      </c>
      <c r="CK34" s="1">
        <f>('Elektřina Stav'!CL34-'Elektřina Stav'!CK34)*'Elektřina Stav'!$N34</f>
        <v>104</v>
      </c>
      <c r="CL34" s="1">
        <f>('Elektřina Stav'!CM34-'Elektřina Stav'!CL34)*'Elektřina Stav'!$N34</f>
        <v>180</v>
      </c>
      <c r="CM34" s="1">
        <f>('Elektřina Stav'!CN34-'Elektřina Stav'!CM34)*'Elektřina Stav'!$N34</f>
        <v>134</v>
      </c>
      <c r="CN34" s="1">
        <f>('Elektřina Stav'!CO34-'Elektřina Stav'!CN34)*'Elektřina Stav'!$N34</f>
        <v>326</v>
      </c>
      <c r="CO34" s="1">
        <f>('Elektřina Stav'!CP34-'Elektřina Stav'!CO34)*'Elektřina Stav'!$N34</f>
        <v>235</v>
      </c>
      <c r="CP34" s="1">
        <f>('Elektřina Stav'!CQ34-'Elektřina Stav'!CP34)*'Elektřina Stav'!$N34</f>
        <v>183</v>
      </c>
      <c r="CQ34" s="1">
        <f>('Elektřina Stav'!CR34-'Elektřina Stav'!CQ34)*'Elektřina Stav'!$N34</f>
        <v>111</v>
      </c>
      <c r="CR34" s="1">
        <f>('Elektřina Stav'!CS34-'Elektřina Stav'!CR34)*'Elektřina Stav'!$N34</f>
        <v>154</v>
      </c>
      <c r="CS34" s="1">
        <f>('Elektřina Stav'!CT34-'Elektřina Stav'!CS34)*'Elektřina Stav'!$N34</f>
        <v>151</v>
      </c>
      <c r="CT34" s="1">
        <f>('Elektřina Stav'!CU34-'Elektřina Stav'!CT34)*'Elektřina Stav'!$N34</f>
        <v>39</v>
      </c>
      <c r="CU34" s="1">
        <f>('Elektřina Stav'!CV34-'Elektřina Stav'!CU34)*'Elektřina Stav'!$N34</f>
        <v>87</v>
      </c>
      <c r="CV34" s="1">
        <f>('Elektřina Stav'!CW34-'Elektřina Stav'!CV34)*'Elektřina Stav'!$N34</f>
        <v>93</v>
      </c>
      <c r="CW34" s="1">
        <f>('Elektřina Stav'!CX34-'Elektřina Stav'!CW34)*'Elektřina Stav'!$N34</f>
        <v>355</v>
      </c>
      <c r="CX34" s="1">
        <f>('Elektřina Stav'!CY34-'Elektřina Stav'!CX34)*'Elektřina Stav'!$N34</f>
        <v>284</v>
      </c>
      <c r="CY34" s="1">
        <f>('Elektřina Stav'!CZ34-'Elektřina Stav'!CY34)*'Elektřina Stav'!$N34</f>
        <v>250</v>
      </c>
      <c r="CZ34" s="1">
        <f>('Elektřina Stav'!DA34-'Elektřina Stav'!CZ34)*'Elektřina Stav'!$N34</f>
        <v>332</v>
      </c>
      <c r="DA34" s="1">
        <f>('Elektřina Stav'!DB34-'Elektřina Stav'!DA34)*'Elektřina Stav'!$N34</f>
        <v>260</v>
      </c>
      <c r="DB34" s="1">
        <f>('Elektřina Stav'!DC34-'Elektřina Stav'!DB34)*'Elektřina Stav'!$N34</f>
        <v>282</v>
      </c>
      <c r="DC34" s="1">
        <f>('Elektřina Stav'!DD34-'Elektřina Stav'!DC34)*'Elektřina Stav'!$N34</f>
        <v>208</v>
      </c>
      <c r="DD34" s="1">
        <f>('Elektřina Stav'!DE34-'Elektřina Stav'!DD34)*'Elektřina Stav'!$N34</f>
        <v>323</v>
      </c>
      <c r="DE34" s="1">
        <f>('Elektřina Stav'!DF34-'Elektřina Stav'!DE34)*'Elektřina Stav'!$N34</f>
        <v>296</v>
      </c>
      <c r="DF34" s="1">
        <f>('Elektřina Stav'!DG34-'Elektřina Stav'!DF34)*'Elektřina Stav'!$N34</f>
        <v>211</v>
      </c>
      <c r="DG34" s="1">
        <f>('Elektřina Stav'!DH34-'Elektřina Stav'!DG34)*'Elektřina Stav'!$N34</f>
        <v>0</v>
      </c>
      <c r="DH34" s="1">
        <f>('Elektřina Stav'!DI34-'Elektřina Stav'!DH34)*'Elektřina Stav'!$N34</f>
        <v>8</v>
      </c>
      <c r="DI34" s="1">
        <f>('Elektřina Stav'!DJ34-'Elektřina Stav'!DI34)*'Elektřina Stav'!$N34</f>
        <v>0</v>
      </c>
      <c r="DJ34" s="1">
        <f>('Elektřina Stav'!DK34-'Elektřina Stav'!DJ34)*'Elektřina Stav'!$N34</f>
        <v>150</v>
      </c>
      <c r="DK34" s="1">
        <f>('Elektřina Stav'!DL34-'Elektřina Stav'!DK34)*'Elektřina Stav'!$N34</f>
        <v>5</v>
      </c>
      <c r="DL34" s="1">
        <f>('Elektřina Stav'!DM34-'Elektřina Stav'!DL34)*'Elektřina Stav'!$N34</f>
        <v>488</v>
      </c>
      <c r="DM34" s="1">
        <f>('Elektřina Stav'!DN34-'Elektřina Stav'!DM34)*'Elektřina Stav'!$N34</f>
        <v>19</v>
      </c>
      <c r="DN34" s="1">
        <f>('Elektřina Stav'!DO34-'Elektřina Stav'!DN34)*'Elektřina Stav'!$N34</f>
        <v>11</v>
      </c>
      <c r="DO34" s="1">
        <f>('Elektřina Stav'!DP34-'Elektřina Stav'!DO34)*'Elektřina Stav'!$N34</f>
        <v>2</v>
      </c>
      <c r="DP34" s="1">
        <f>('Elektřina Stav'!DQ34-'Elektřina Stav'!DP34)*'Elektřina Stav'!$N34</f>
        <v>3</v>
      </c>
      <c r="DQ34" s="1">
        <f>('Elektřina Stav'!DR34-'Elektřina Stav'!DQ34)*'Elektřina Stav'!$N34</f>
        <v>270</v>
      </c>
      <c r="DR34" s="1">
        <f>('Elektřina Stav'!DS34-'Elektřina Stav'!DR34)*'Elektřina Stav'!$N34</f>
        <v>5</v>
      </c>
      <c r="DS34" s="1">
        <f>('Elektřina Stav'!DT34-'Elektřina Stav'!DS34)*'Elektřina Stav'!$N34</f>
        <v>748</v>
      </c>
      <c r="DT34" s="1">
        <f>('Elektřina Stav'!DU34-'Elektřina Stav'!DT34)*'Elektřina Stav'!$N34</f>
        <v>32</v>
      </c>
      <c r="DU34" s="1">
        <f>('Elektřina Stav'!DV34-'Elektřina Stav'!DU34)*'Elektřina Stav'!$N34</f>
        <v>465</v>
      </c>
      <c r="DV34" s="1">
        <f>('Elektřina Stav'!DW34-'Elektřina Stav'!DV34)*'Elektřina Stav'!$N34</f>
        <v>383</v>
      </c>
      <c r="DW34" s="1">
        <f>('Elektřina Stav'!DX34-'Elektřina Stav'!DW34)*'Elektřina Stav'!$N34</f>
        <v>320</v>
      </c>
    </row>
    <row r="35" spans="1:127">
      <c r="A35" s="1" t="str">
        <f>'Elektřina Stav'!A35</f>
        <v>Fb16</v>
      </c>
      <c r="B35" s="1" t="str">
        <f>'Elektřina Stav'!B35</f>
        <v>A</v>
      </c>
      <c r="C35" s="1">
        <f>'Elektřina Stav'!C35</f>
        <v>125</v>
      </c>
      <c r="D35" s="1" t="str">
        <f>'Elektřina Stav'!D35</f>
        <v>Budova 16</v>
      </c>
      <c r="E35" s="1" t="str">
        <f>'Elektřina Stav'!E35</f>
        <v>Pešek Jan</v>
      </c>
      <c r="F35" s="8">
        <f>'Elektřina Stav'!F35</f>
        <v>16</v>
      </c>
      <c r="G35" s="8">
        <f>'Elektřina Stav'!G35</f>
        <v>1600</v>
      </c>
      <c r="H35" s="1">
        <f>'Elektřina Stav'!H35</f>
        <v>0</v>
      </c>
      <c r="I35" s="5">
        <f>'Elektřina Stav'!I35</f>
        <v>63</v>
      </c>
      <c r="J35" s="1" t="str">
        <f>'Elektřina Stav'!J35</f>
        <v>C02</v>
      </c>
      <c r="K35" s="6">
        <f>'Elektřina Stav'!K35</f>
        <v>0</v>
      </c>
      <c r="L35" s="7" t="str">
        <f>'Elektřina Stav'!L35</f>
        <v>0030366/2011</v>
      </c>
      <c r="M35" s="8">
        <f>'Elektřina Stav'!M35</f>
        <v>0</v>
      </c>
      <c r="N35" s="1">
        <f>'Elektřina Stav'!N35</f>
        <v>1</v>
      </c>
      <c r="CI35" s="1">
        <f>('Elektřina Stav'!CJ35-'Elektřina Stav'!CI35)*'Elektřina Stav'!$N35</f>
        <v>185</v>
      </c>
      <c r="CJ35" s="1">
        <f>('Elektřina Stav'!CK35-'Elektřina Stav'!CJ35)*'Elektřina Stav'!$N35</f>
        <v>322</v>
      </c>
      <c r="CK35" s="1">
        <f>('Elektřina Stav'!CL35-'Elektřina Stav'!CK35)*'Elektřina Stav'!$N35</f>
        <v>975</v>
      </c>
      <c r="CL35" s="1">
        <f>('Elektřina Stav'!CM35-'Elektřina Stav'!CL35)*'Elektřina Stav'!$N35</f>
        <v>1211</v>
      </c>
      <c r="CM35" s="1">
        <f>('Elektřina Stav'!CN35-'Elektřina Stav'!CM35)*'Elektřina Stav'!$N35</f>
        <v>1918</v>
      </c>
      <c r="CN35" s="1">
        <f>('Elektřina Stav'!CO35-'Elektřina Stav'!CN35)*'Elektřina Stav'!$N35</f>
        <v>1639</v>
      </c>
      <c r="CO35" s="1">
        <f>('Elektřina Stav'!CP35-'Elektřina Stav'!CO35)*'Elektřina Stav'!$N35</f>
        <v>1398</v>
      </c>
      <c r="CP35" s="1">
        <f>('Elektřina Stav'!CQ35-'Elektřina Stav'!CP35)*'Elektřina Stav'!$N35</f>
        <v>903</v>
      </c>
      <c r="CQ35" s="1">
        <f>('Elektřina Stav'!CR35-'Elektřina Stav'!CQ35)*'Elektřina Stav'!$N35</f>
        <v>490</v>
      </c>
      <c r="CR35" s="1">
        <f>('Elektřina Stav'!CS35-'Elektřina Stav'!CR35)*'Elektřina Stav'!$N35</f>
        <v>279</v>
      </c>
      <c r="CS35" s="1">
        <f>('Elektřina Stav'!CT35-'Elektřina Stav'!CS35)*'Elektřina Stav'!$N35</f>
        <v>241</v>
      </c>
      <c r="CT35" s="1">
        <f>('Elektřina Stav'!CU35-'Elektřina Stav'!CT35)*'Elektřina Stav'!$N35</f>
        <v>183</v>
      </c>
      <c r="CU35" s="1">
        <f>('Elektřina Stav'!CV35-'Elektřina Stav'!CU35)*'Elektřina Stav'!$N35</f>
        <v>176</v>
      </c>
      <c r="CV35" s="1">
        <f>('Elektřina Stav'!CW35-'Elektřina Stav'!CV35)*'Elektřina Stav'!$N35</f>
        <v>313</v>
      </c>
      <c r="CW35" s="1">
        <f>('Elektřina Stav'!CX35-'Elektřina Stav'!CW35)*'Elektřina Stav'!$N35</f>
        <v>577</v>
      </c>
      <c r="CX35" s="1">
        <f>('Elektřina Stav'!CY35-'Elektřina Stav'!CX35)*'Elektřina Stav'!$N35</f>
        <v>927</v>
      </c>
      <c r="CY35" s="1">
        <f>('Elektřina Stav'!CZ35-'Elektřina Stav'!CY35)*'Elektřina Stav'!$N35</f>
        <v>1398</v>
      </c>
      <c r="CZ35" s="1">
        <f>('Elektřina Stav'!DA35-'Elektřina Stav'!CZ35)*'Elektřina Stav'!$N35</f>
        <v>1369</v>
      </c>
      <c r="DA35" s="1">
        <f>('Elektřina Stav'!DB35-'Elektřina Stav'!DA35)*'Elektřina Stav'!$N35</f>
        <v>1398</v>
      </c>
      <c r="DB35" s="1">
        <f>('Elektřina Stav'!DC35-'Elektřina Stav'!DB35)*'Elektřina Stav'!$N35</f>
        <v>942</v>
      </c>
      <c r="DC35" s="1">
        <f>('Elektřina Stav'!DD35-'Elektřina Stav'!DC35)*'Elektřina Stav'!$N35</f>
        <v>517</v>
      </c>
      <c r="DD35" s="1">
        <f>('Elektřina Stav'!DE35-'Elektřina Stav'!DD35)*'Elektřina Stav'!$N35</f>
        <v>194</v>
      </c>
      <c r="DE35" s="1">
        <f>('Elektřina Stav'!DF35-'Elektřina Stav'!DE35)*'Elektřina Stav'!$N35</f>
        <v>263</v>
      </c>
      <c r="DF35" s="1">
        <f>('Elektřina Stav'!DG35-'Elektřina Stav'!DF35)*'Elektřina Stav'!$N35</f>
        <v>160</v>
      </c>
      <c r="DG35" s="1">
        <f>('Elektřina Stav'!DH35-'Elektřina Stav'!DG35)*'Elektřina Stav'!$N35</f>
        <v>179</v>
      </c>
      <c r="DH35" s="1">
        <f>('Elektřina Stav'!DI35-'Elektřina Stav'!DH35)*'Elektřina Stav'!$N35</f>
        <v>265</v>
      </c>
      <c r="DI35" s="1">
        <f>('Elektřina Stav'!DJ35-'Elektřina Stav'!DI35)*'Elektřina Stav'!$N35</f>
        <v>661</v>
      </c>
      <c r="DJ35" s="1">
        <f>('Elektřina Stav'!DK35-'Elektřina Stav'!DJ35)*'Elektřina Stav'!$N35</f>
        <v>1102</v>
      </c>
      <c r="DK35" s="1">
        <f>('Elektřina Stav'!DL35-'Elektřina Stav'!DK35)*'Elektřina Stav'!$N35</f>
        <v>1077</v>
      </c>
      <c r="DL35" s="1">
        <f>('Elektřina Stav'!DM35-'Elektřina Stav'!DL35)*'Elektřina Stav'!$N35</f>
        <v>1258</v>
      </c>
      <c r="DM35" s="1">
        <f>('Elektřina Stav'!DN35-'Elektřina Stav'!DM35)*'Elektřina Stav'!$N35</f>
        <v>1216</v>
      </c>
      <c r="DN35" s="1">
        <f>('Elektřina Stav'!DO35-'Elektřina Stav'!DN35)*'Elektřina Stav'!$N35</f>
        <v>1130</v>
      </c>
      <c r="DO35" s="1">
        <f>('Elektřina Stav'!DP35-'Elektřina Stav'!DO35)*'Elektřina Stav'!$N35</f>
        <v>407</v>
      </c>
      <c r="DP35" s="1">
        <f>('Elektřina Stav'!DQ35-'Elektřina Stav'!DP35)*'Elektřina Stav'!$N35</f>
        <v>295</v>
      </c>
      <c r="DQ35" s="1">
        <f>('Elektřina Stav'!DR35-'Elektřina Stav'!DQ35)*'Elektřina Stav'!$N35</f>
        <v>199</v>
      </c>
      <c r="DR35" s="1">
        <f>('Elektřina Stav'!DS35-'Elektřina Stav'!DR35)*'Elektřina Stav'!$N35</f>
        <v>157</v>
      </c>
      <c r="DS35" s="1">
        <f>('Elektřina Stav'!DT35-'Elektřina Stav'!DS35)*'Elektřina Stav'!$N35</f>
        <v>199</v>
      </c>
      <c r="DT35" s="1">
        <f>('Elektřina Stav'!DU35-'Elektřina Stav'!DT35)*'Elektřina Stav'!$N35</f>
        <v>192</v>
      </c>
      <c r="DU35" s="1">
        <f>('Elektřina Stav'!DV35-'Elektřina Stav'!DU35)*'Elektřina Stav'!$N35</f>
        <v>914</v>
      </c>
      <c r="DV35" s="1">
        <f>('Elektřina Stav'!DW35-'Elektřina Stav'!DV35)*'Elektřina Stav'!$N35</f>
        <v>1398</v>
      </c>
      <c r="DW35" s="1">
        <f>('Elektřina Stav'!DX35-'Elektřina Stav'!DW35)*'Elektřina Stav'!$N35</f>
        <v>1925</v>
      </c>
    </row>
    <row r="36" spans="1:127">
      <c r="A36" s="1" t="str">
        <f>'Elektřina Stav'!A36</f>
        <v>Fb16</v>
      </c>
      <c r="B36" s="1" t="str">
        <f>'Elektřina Stav'!B36</f>
        <v>A</v>
      </c>
      <c r="C36" s="1">
        <f>'Elektřina Stav'!C36</f>
        <v>0</v>
      </c>
      <c r="D36" s="1" t="str">
        <f>'Elektřina Stav'!D36</f>
        <v>Budova 16 MB</v>
      </c>
      <c r="E36" s="1" t="str">
        <f>'Elektřina Stav'!E36</f>
        <v>Metrostav</v>
      </c>
      <c r="F36" s="8">
        <f>'Elektřina Stav'!F36</f>
        <v>16</v>
      </c>
      <c r="G36" s="8">
        <f>'Elektřina Stav'!G36</f>
        <v>1600</v>
      </c>
      <c r="H36" s="1">
        <f>'Elektřina Stav'!H36</f>
        <v>0</v>
      </c>
      <c r="I36" s="5">
        <f>'Elektřina Stav'!I36</f>
        <v>35</v>
      </c>
      <c r="J36" s="1" t="str">
        <f>'Elektřina Stav'!J36</f>
        <v>C02</v>
      </c>
      <c r="K36" s="6">
        <f>'Elektřina Stav'!K36</f>
        <v>0</v>
      </c>
      <c r="L36" s="7" t="str">
        <f>'Elektřina Stav'!L36</f>
        <v>03545320</v>
      </c>
      <c r="M36" s="8">
        <f>'Elektřina Stav'!M36</f>
        <v>0</v>
      </c>
      <c r="N36" s="1">
        <f>'Elektřina Stav'!N36</f>
        <v>1</v>
      </c>
      <c r="CK36" s="1">
        <f>('Elektřina Stav'!CL36-'Elektřina Stav'!CK36)*'Elektřina Stav'!$N36</f>
        <v>0</v>
      </c>
      <c r="CL36" s="1">
        <f>('Elektřina Stav'!CM36-'Elektřina Stav'!CL36)*'Elektřina Stav'!$N36</f>
        <v>18</v>
      </c>
      <c r="CM36" s="1">
        <f>('Elektřina Stav'!CN36-'Elektřina Stav'!CM36)*'Elektřina Stav'!$N36</f>
        <v>0</v>
      </c>
      <c r="CN36" s="1">
        <f>('Elektřina Stav'!CO36-'Elektřina Stav'!CN36)*'Elektřina Stav'!$N36</f>
        <v>1</v>
      </c>
      <c r="CO36" s="1">
        <f>('Elektřina Stav'!CP36-'Elektřina Stav'!CO36)*'Elektřina Stav'!$N36</f>
        <v>0</v>
      </c>
      <c r="CP36" s="1">
        <f>('Elektřina Stav'!CQ36-'Elektřina Stav'!CP36)*'Elektřina Stav'!$N36</f>
        <v>0</v>
      </c>
      <c r="CQ36" s="1">
        <f>('Elektřina Stav'!CR36-'Elektřina Stav'!CQ36)*'Elektřina Stav'!$N36</f>
        <v>0</v>
      </c>
      <c r="CR36" s="1">
        <f>('Elektřina Stav'!CS36-'Elektřina Stav'!CR36)*'Elektřina Stav'!$N36</f>
        <v>0</v>
      </c>
      <c r="CS36" s="1">
        <f>('Elektřina Stav'!CT36-'Elektřina Stav'!CS36)*'Elektřina Stav'!$N36</f>
        <v>5</v>
      </c>
      <c r="CT36" s="1">
        <f>('Elektřina Stav'!CU36-'Elektřina Stav'!CT36)*'Elektřina Stav'!$N36</f>
        <v>0</v>
      </c>
      <c r="CU36" s="1">
        <f>('Elektřina Stav'!CV36-'Elektřina Stav'!CU36)*'Elektřina Stav'!$N36</f>
        <v>1</v>
      </c>
      <c r="CV36" s="1">
        <f>('Elektřina Stav'!CW36-'Elektřina Stav'!CV36)*'Elektřina Stav'!$N36</f>
        <v>0</v>
      </c>
      <c r="CW36" s="1">
        <f>('Elektřina Stav'!CX36-'Elektřina Stav'!CW36)*'Elektřina Stav'!$N36</f>
        <v>0</v>
      </c>
      <c r="CX36" s="1">
        <f>('Elektřina Stav'!CY36-'Elektřina Stav'!CX36)*'Elektřina Stav'!$N36</f>
        <v>0</v>
      </c>
      <c r="CY36" s="1">
        <f>('Elektřina Stav'!CZ36-'Elektřina Stav'!CY36)*'Elektřina Stav'!$N36</f>
        <v>0</v>
      </c>
      <c r="CZ36" s="1">
        <f>('Elektřina Stav'!DA36-'Elektřina Stav'!CZ36)*'Elektřina Stav'!$N36</f>
        <v>0</v>
      </c>
      <c r="DA36" s="1">
        <f>('Elektřina Stav'!DB36-'Elektřina Stav'!DA36)*'Elektřina Stav'!$N36</f>
        <v>0</v>
      </c>
      <c r="DB36" s="1">
        <f>('Elektřina Stav'!DC36-'Elektřina Stav'!DB36)*'Elektřina Stav'!$N36</f>
        <v>0</v>
      </c>
      <c r="DC36" s="1">
        <f>('Elektřina Stav'!DD36-'Elektřina Stav'!DC36)*'Elektřina Stav'!$N36</f>
        <v>0</v>
      </c>
      <c r="DD36" s="1">
        <f>('Elektřina Stav'!DE36-'Elektřina Stav'!DD36)*'Elektřina Stav'!$N36</f>
        <v>0</v>
      </c>
      <c r="DE36" s="1">
        <f>('Elektřina Stav'!DF36-'Elektřina Stav'!DE36)*'Elektřina Stav'!$N36</f>
        <v>0</v>
      </c>
      <c r="DF36" s="1">
        <f>('Elektřina Stav'!DG36-'Elektřina Stav'!DF36)*'Elektřina Stav'!$N36</f>
        <v>0</v>
      </c>
      <c r="DG36" s="1">
        <f>('Elektřina Stav'!DH36-'Elektřina Stav'!DG36)*'Elektřina Stav'!$N36</f>
        <v>0</v>
      </c>
      <c r="DH36" s="1">
        <f>('Elektřina Stav'!DI36-'Elektřina Stav'!DH36)*'Elektřina Stav'!$N36</f>
        <v>0</v>
      </c>
      <c r="DI36" s="1">
        <f>('Elektřina Stav'!DJ36-'Elektřina Stav'!DI36)*'Elektřina Stav'!$N36</f>
        <v>1.1000000000000014</v>
      </c>
      <c r="DJ36" s="1">
        <f>('Elektřina Stav'!DK36-'Elektřina Stav'!DJ36)*'Elektřina Stav'!$N36</f>
        <v>0</v>
      </c>
      <c r="DK36" s="1">
        <f>('Elektřina Stav'!DL36-'Elektřina Stav'!DK36)*'Elektřina Stav'!$N36</f>
        <v>0.89999999999999858</v>
      </c>
      <c r="DL36" s="1">
        <f>('Elektřina Stav'!DM36-'Elektřina Stav'!DL36)*'Elektřina Stav'!$N36</f>
        <v>1</v>
      </c>
      <c r="DM36" s="1">
        <f>('Elektřina Stav'!DN36-'Elektřina Stav'!DM36)*'Elektřina Stav'!$N36</f>
        <v>0.5</v>
      </c>
      <c r="DN36" s="1">
        <f>('Elektřina Stav'!DO36-'Elektřina Stav'!DN36)*'Elektřina Stav'!$N36</f>
        <v>0</v>
      </c>
      <c r="DO36" s="1">
        <f>('Elektřina Stav'!DP36-'Elektřina Stav'!DO36)*'Elektřina Stav'!$N36</f>
        <v>0</v>
      </c>
      <c r="DP36" s="1">
        <f>('Elektřina Stav'!DQ36-'Elektřina Stav'!DP36)*'Elektřina Stav'!$N36</f>
        <v>0</v>
      </c>
      <c r="DQ36" s="1">
        <f>('Elektřina Stav'!DR36-'Elektřina Stav'!DQ36)*'Elektřina Stav'!$N36</f>
        <v>0</v>
      </c>
      <c r="DR36" s="1">
        <f>('Elektřina Stav'!DS36-'Elektřina Stav'!DR36)*'Elektřina Stav'!$N36</f>
        <v>0.5</v>
      </c>
      <c r="DS36" s="1">
        <f>('Elektřina Stav'!DT36-'Elektřina Stav'!DS36)*'Elektřina Stav'!$N36</f>
        <v>1</v>
      </c>
      <c r="DT36" s="1">
        <f>('Elektřina Stav'!DU36-'Elektřina Stav'!DT36)*'Elektřina Stav'!$N36</f>
        <v>103</v>
      </c>
      <c r="DU36" s="1">
        <f>('Elektřina Stav'!DV36-'Elektřina Stav'!DU36)*'Elektřina Stav'!$N36</f>
        <v>2</v>
      </c>
      <c r="DV36" s="1">
        <f>('Elektřina Stav'!DW36-'Elektřina Stav'!DV36)*'Elektřina Stav'!$N36</f>
        <v>2</v>
      </c>
      <c r="DW36" s="1">
        <f>('Elektřina Stav'!DX36-'Elektřina Stav'!DW36)*'Elektřina Stav'!$N36</f>
        <v>2</v>
      </c>
    </row>
    <row r="37" spans="1:127">
      <c r="A37" s="1" t="str">
        <f>'Elektřina Stav'!A37</f>
        <v>Fb17</v>
      </c>
      <c r="B37" s="1" t="str">
        <f>'Elektřina Stav'!B37</f>
        <v>A</v>
      </c>
      <c r="C37" s="1">
        <f>'Elektřina Stav'!C37</f>
        <v>134</v>
      </c>
      <c r="D37" s="1" t="str">
        <f>'Elektřina Stav'!D37</f>
        <v>Budova 17</v>
      </c>
      <c r="E37" s="1" t="str">
        <f>'Elektřina Stav'!E37</f>
        <v>Jajčík - lakýr</v>
      </c>
      <c r="F37" s="8">
        <f>'Elektřina Stav'!F37</f>
        <v>17</v>
      </c>
      <c r="G37" s="8">
        <f>'Elektřina Stav'!G37</f>
        <v>1700</v>
      </c>
      <c r="H37" s="1">
        <f>'Elektřina Stav'!H37</f>
        <v>0</v>
      </c>
      <c r="I37" s="5">
        <f>'Elektřina Stav'!I37</f>
        <v>25</v>
      </c>
      <c r="J37" s="1" t="str">
        <f>'Elektřina Stav'!J37</f>
        <v>C02</v>
      </c>
      <c r="K37" s="6" t="str">
        <f>'Elektřina Stav'!K37</f>
        <v>od 19.10.</v>
      </c>
      <c r="L37" s="7" t="str">
        <f>'Elektřina Stav'!L37</f>
        <v>42181650-92</v>
      </c>
      <c r="M37" s="8">
        <f>'Elektřina Stav'!M37</f>
        <v>0</v>
      </c>
      <c r="N37" s="1">
        <f>'Elektřina Stav'!N37</f>
        <v>1</v>
      </c>
      <c r="CK37" s="1">
        <f>('Elektřina Stav'!CL37-'Elektřina Stav'!CK37)*'Elektřina Stav'!$N37</f>
        <v>304</v>
      </c>
      <c r="CL37" s="1">
        <f>('Elektřina Stav'!CM37-'Elektřina Stav'!CL37)*'Elektřina Stav'!$N37</f>
        <v>287</v>
      </c>
      <c r="CM37" s="1">
        <f>('Elektřina Stav'!CN37-'Elektřina Stav'!CM37)*'Elektřina Stav'!$N37</f>
        <v>251</v>
      </c>
      <c r="CN37" s="1">
        <f>('Elektřina Stav'!CO37-'Elektřina Stav'!CN37)*'Elektřina Stav'!$N37</f>
        <v>220</v>
      </c>
      <c r="CO37" s="1">
        <f>('Elektřina Stav'!CP37-'Elektřina Stav'!CO37)*'Elektřina Stav'!$N37</f>
        <v>260</v>
      </c>
      <c r="CP37" s="1">
        <f>('Elektřina Stav'!CQ37-'Elektřina Stav'!CP37)*'Elektřina Stav'!$N37</f>
        <v>220</v>
      </c>
      <c r="CQ37" s="1">
        <f>('Elektřina Stav'!CR37-'Elektřina Stav'!CQ37)*'Elektřina Stav'!$N37</f>
        <v>241</v>
      </c>
      <c r="CR37" s="1">
        <f>('Elektřina Stav'!CS37-'Elektřina Stav'!CR37)*'Elektřina Stav'!$N37</f>
        <v>185</v>
      </c>
      <c r="CS37" s="1">
        <f>('Elektřina Stav'!CT37-'Elektřina Stav'!CS37)*'Elektřina Stav'!$N37</f>
        <v>204</v>
      </c>
      <c r="CT37" s="1">
        <f>('Elektřina Stav'!CU37-'Elektřina Stav'!CT37)*'Elektřina Stav'!$N37</f>
        <v>172</v>
      </c>
      <c r="CU37" s="1">
        <f>('Elektřina Stav'!CV37-'Elektřina Stav'!CU37)*'Elektřina Stav'!$N37</f>
        <v>221</v>
      </c>
      <c r="CV37" s="1">
        <f>('Elektřina Stav'!CW37-'Elektřina Stav'!CV37)*'Elektřina Stav'!$N37</f>
        <v>237</v>
      </c>
      <c r="CW37" s="1">
        <f>('Elektřina Stav'!CX37-'Elektřina Stav'!CW37)*'Elektřina Stav'!$N37</f>
        <v>271</v>
      </c>
      <c r="CX37" s="1">
        <f>('Elektřina Stav'!CY37-'Elektřina Stav'!CX37)*'Elektřina Stav'!$N37</f>
        <v>317</v>
      </c>
      <c r="CY37" s="1">
        <f>('Elektřina Stav'!CZ37-'Elektřina Stav'!CY37)*'Elektřina Stav'!$N37</f>
        <v>259</v>
      </c>
      <c r="CZ37" s="1">
        <f>('Elektřina Stav'!DA37-'Elektřina Stav'!CZ37)*'Elektřina Stav'!$N37</f>
        <v>278</v>
      </c>
      <c r="DA37" s="1">
        <f>('Elektřina Stav'!DB37-'Elektřina Stav'!DA37)*'Elektřina Stav'!$N37</f>
        <v>249</v>
      </c>
      <c r="DB37" s="1">
        <f>('Elektřina Stav'!DC37-'Elektřina Stav'!DB37)*'Elektřina Stav'!$N37</f>
        <v>315</v>
      </c>
      <c r="DC37" s="1">
        <f>('Elektřina Stav'!DD37-'Elektřina Stav'!DC37)*'Elektřina Stav'!$N37</f>
        <v>233</v>
      </c>
      <c r="DD37" s="1">
        <f>('Elektřina Stav'!DE37-'Elektřina Stav'!DD37)*'Elektřina Stav'!$N37</f>
        <v>193</v>
      </c>
      <c r="DE37" s="1">
        <f>('Elektřina Stav'!DF37-'Elektřina Stav'!DE37)*'Elektřina Stav'!$N37</f>
        <v>259</v>
      </c>
      <c r="DF37" s="1">
        <f>('Elektřina Stav'!DG37-'Elektřina Stav'!DF37)*'Elektřina Stav'!$N37</f>
        <v>192</v>
      </c>
      <c r="DG37" s="1">
        <f>('Elektřina Stav'!DH37-'Elektřina Stav'!DG37)*'Elektřina Stav'!$N37</f>
        <v>201</v>
      </c>
      <c r="DH37" s="1">
        <f>('Elektřina Stav'!DI37-'Elektřina Stav'!DH37)*'Elektřina Stav'!$N37</f>
        <v>205</v>
      </c>
      <c r="DI37" s="1">
        <f>('Elektřina Stav'!DJ37-'Elektřina Stav'!DI37)*'Elektřina Stav'!$N37</f>
        <v>300</v>
      </c>
      <c r="DJ37" s="1">
        <f>('Elektřina Stav'!DK37-'Elektřina Stav'!DJ37)*'Elektřina Stav'!$N37</f>
        <v>425</v>
      </c>
      <c r="DK37" s="1">
        <f>('Elektřina Stav'!DL37-'Elektřina Stav'!DK37)*'Elektřina Stav'!$N37</f>
        <v>370</v>
      </c>
      <c r="DL37" s="1">
        <f>('Elektřina Stav'!DM37-'Elektřina Stav'!DL37)*'Elektřina Stav'!$N37</f>
        <v>315</v>
      </c>
      <c r="DM37" s="1">
        <f>('Elektřina Stav'!DN37-'Elektřina Stav'!DM37)*'Elektřina Stav'!$N37</f>
        <v>354</v>
      </c>
      <c r="DN37" s="1">
        <f>('Elektřina Stav'!DO37-'Elektřina Stav'!DN37)*'Elektřina Stav'!$N37</f>
        <v>382</v>
      </c>
      <c r="DO37" s="1">
        <f>('Elektřina Stav'!DP37-'Elektřina Stav'!DO37)*'Elektřina Stav'!$N37</f>
        <v>251</v>
      </c>
      <c r="DP37" s="1">
        <f>('Elektřina Stav'!DQ37-'Elektřina Stav'!DP37)*'Elektřina Stav'!$N37</f>
        <v>234</v>
      </c>
      <c r="DQ37" s="1">
        <f>('Elektřina Stav'!DR37-'Elektřina Stav'!DQ37)*'Elektřina Stav'!$N37</f>
        <v>211</v>
      </c>
      <c r="DR37" s="1">
        <f>('Elektřina Stav'!DS37-'Elektřina Stav'!DR37)*'Elektřina Stav'!$N37</f>
        <v>157</v>
      </c>
      <c r="DS37" s="1">
        <f>('Elektřina Stav'!DT37-'Elektřina Stav'!DS37)*'Elektřina Stav'!$N37</f>
        <v>285</v>
      </c>
      <c r="DT37" s="1">
        <f>('Elektřina Stav'!DU37-'Elektřina Stav'!DT37)*'Elektřina Stav'!$N37</f>
        <v>216</v>
      </c>
      <c r="DU37" s="1">
        <f>('Elektřina Stav'!DV37-'Elektřina Stav'!DU37)*'Elektřina Stav'!$N37</f>
        <v>298</v>
      </c>
      <c r="DV37" s="1">
        <f>('Elektřina Stav'!DW37-'Elektřina Stav'!DV37)*'Elektřina Stav'!$N37</f>
        <v>400</v>
      </c>
      <c r="DW37" s="1">
        <f>('Elektřina Stav'!DX37-'Elektřina Stav'!DW37)*'Elektřina Stav'!$N37</f>
        <v>260</v>
      </c>
    </row>
    <row r="38" spans="1:127">
      <c r="A38" s="1" t="str">
        <f>'Elektřina Stav'!A38</f>
        <v>Fb40</v>
      </c>
      <c r="B38" s="1" t="str">
        <f>'Elektřina Stav'!B38</f>
        <v>A</v>
      </c>
      <c r="C38" s="1">
        <f>'Elektřina Stav'!C38</f>
        <v>124</v>
      </c>
      <c r="D38" s="1" t="str">
        <f>'Elektřina Stav'!D38</f>
        <v>Bud. 40</v>
      </c>
      <c r="E38" s="1" t="str">
        <f>'Elektřina Stav'!E38</f>
        <v>CL Metal</v>
      </c>
      <c r="F38" s="8">
        <f>'Elektřina Stav'!F38</f>
        <v>40</v>
      </c>
      <c r="G38" s="8">
        <f>'Elektřina Stav'!G38</f>
        <v>4000</v>
      </c>
      <c r="H38" s="1">
        <f>'Elektřina Stav'!H38</f>
        <v>0</v>
      </c>
      <c r="I38" s="5">
        <f>'Elektřina Stav'!I38</f>
        <v>125</v>
      </c>
      <c r="J38" s="1" t="str">
        <f>'Elektřina Stav'!J38</f>
        <v>C02</v>
      </c>
      <c r="K38" s="6" t="str">
        <f>'Elektřina Stav'!K38</f>
        <v>Odečítat desetiny</v>
      </c>
      <c r="L38" s="7" t="str">
        <f>'Elektřina Stav'!L38</f>
        <v>22820</v>
      </c>
      <c r="M38" s="8">
        <f>'Elektřina Stav'!M38</f>
        <v>0</v>
      </c>
      <c r="N38" s="1">
        <f>'Elektřina Stav'!N38</f>
        <v>20</v>
      </c>
      <c r="CM38" s="1">
        <f>('Elektřina Stav'!CN38-'Elektřina Stav'!CM38)*'Elektřina Stav'!$N38</f>
        <v>10037.599999999984</v>
      </c>
      <c r="CN38" s="1">
        <f>('Elektřina Stav'!CO38-'Elektřina Stav'!CN38)*'Elektřina Stav'!$N38</f>
        <v>12377.60000000002</v>
      </c>
      <c r="CO38" s="1">
        <f>('Elektřina Stav'!CP38-'Elektřina Stav'!CO38)*'Elektřina Stav'!$N38</f>
        <v>11267.799999999988</v>
      </c>
      <c r="CP38" s="1">
        <f>('Elektřina Stav'!CQ38-'Elektřina Stav'!CP38)*'Elektřina Stav'!$N38</f>
        <v>12097.999999999993</v>
      </c>
      <c r="CQ38" s="1">
        <f>('Elektřina Stav'!CR38-'Elektřina Stav'!CQ38)*'Elektřina Stav'!$N38</f>
        <v>12515</v>
      </c>
      <c r="CR38" s="1">
        <f>('Elektřina Stav'!CS38-'Elektřina Stav'!CR38)*'Elektřina Stav'!$N38</f>
        <v>11790.800000000017</v>
      </c>
      <c r="CS38" s="1">
        <f>('Elektřina Stav'!CT38-'Elektřina Stav'!CS38)*'Elektřina Stav'!$N38</f>
        <v>11876.19999999999</v>
      </c>
      <c r="CT38" s="1">
        <f>('Elektřina Stav'!CU38-'Elektřina Stav'!CT38)*'Elektřina Stav'!$N38</f>
        <v>11224.200000000019</v>
      </c>
      <c r="CU38" s="1">
        <f>('Elektřina Stav'!CV38-'Elektřina Stav'!CU38)*'Elektřina Stav'!$N38</f>
        <v>11141.199999999953</v>
      </c>
      <c r="CV38" s="1">
        <f>('Elektřina Stav'!CW38-'Elektřina Stav'!CV38)*'Elektřina Stav'!$N38</f>
        <v>11650.600000000049</v>
      </c>
      <c r="CW38" s="1">
        <f>('Elektřina Stav'!CX38-'Elektřina Stav'!CW38)*'Elektřina Stav'!$N38</f>
        <v>11766.999999999971</v>
      </c>
      <c r="CX38" s="1">
        <f>('Elektřina Stav'!CY38-'Elektřina Stav'!CX38)*'Elektřina Stav'!$N38</f>
        <v>11635.999999999985</v>
      </c>
      <c r="CY38" s="1">
        <f>('Elektřina Stav'!CZ38-'Elektřina Stav'!CY38)*'Elektřina Stav'!$N38</f>
        <v>12573.199999999997</v>
      </c>
      <c r="CZ38" s="1">
        <f>('Elektřina Stav'!DA38-'Elektřina Stav'!CZ38)*'Elektřina Stav'!$N38</f>
        <v>13173.800000000047</v>
      </c>
      <c r="DA38" s="1">
        <f>('Elektřina Stav'!DB38-'Elektřina Stav'!DA38)*'Elektřina Stav'!$N38</f>
        <v>12767.999999999956</v>
      </c>
      <c r="DB38" s="1">
        <f>('Elektřina Stav'!DC38-'Elektřina Stav'!DB38)*'Elektřina Stav'!$N38</f>
        <v>12713.000000000029</v>
      </c>
      <c r="DC38" s="1">
        <f>('Elektřina Stav'!DD38-'Elektřina Stav'!DC38)*'Elektřina Stav'!$N38</f>
        <v>11863.000000000029</v>
      </c>
      <c r="DD38" s="1">
        <f>('Elektřina Stav'!DE38-'Elektřina Stav'!DD38)*'Elektřina Stav'!$N38</f>
        <v>11240.399999999936</v>
      </c>
      <c r="DE38" s="1">
        <f>('Elektřina Stav'!DF38-'Elektřina Stav'!DE38)*'Elektřina Stav'!$N38</f>
        <v>13391.600000000035</v>
      </c>
      <c r="DF38" s="1">
        <f>('Elektřina Stav'!DG38-'Elektřina Stav'!DF38)*'Elektřina Stav'!$N38</f>
        <v>12141.999999999971</v>
      </c>
      <c r="DG38" s="1">
        <f>('Elektřina Stav'!DH38-'Elektřina Stav'!DG38)*'Elektřina Stav'!$N38</f>
        <v>13599.000000000015</v>
      </c>
      <c r="DH38" s="1">
        <f>('Elektřina Stav'!DI38-'Elektřina Stav'!DH38)*'Elektřina Stav'!$N38</f>
        <v>13714.000000000015</v>
      </c>
      <c r="DI38" s="1">
        <f>('Elektřina Stav'!DJ38-'Elektřina Stav'!DI38)*'Elektřina Stav'!$N38</f>
        <v>14654.400000000023</v>
      </c>
      <c r="DJ38" s="1">
        <f>('Elektřina Stav'!DK38-'Elektřina Stav'!DJ38)*'Elektřina Stav'!$N38</f>
        <v>13817.599999999948</v>
      </c>
      <c r="DK38" s="1">
        <f>('Elektřina Stav'!DL38-'Elektřina Stav'!DK38)*'Elektřina Stav'!$N38</f>
        <v>8827.2000000000116</v>
      </c>
      <c r="DL38" s="1">
        <f>('Elektřina Stav'!DM38-'Elektřina Stav'!DL38)*'Elektřina Stav'!$N38</f>
        <v>10177.799999999988</v>
      </c>
      <c r="DM38" s="1">
        <f>('Elektřina Stav'!DN38-'Elektřina Stav'!DM38)*'Elektřina Stav'!$N38</f>
        <v>11261.000000000058</v>
      </c>
      <c r="DN38" s="1">
        <f>('Elektřina Stav'!DO38-'Elektřina Stav'!DN38)*'Elektřina Stav'!$N38</f>
        <v>11741.999999999971</v>
      </c>
      <c r="DO38" s="1">
        <f>('Elektřina Stav'!DP38-'Elektřina Stav'!DO38)*'Elektřina Stav'!$N38</f>
        <v>12164.000000000015</v>
      </c>
      <c r="DP38" s="1">
        <f>('Elektřina Stav'!DQ38-'Elektřina Stav'!DP38)*'Elektřina Stav'!$N38</f>
        <v>12259.399999999951</v>
      </c>
      <c r="DQ38" s="1">
        <f>('Elektřina Stav'!DR38-'Elektřina Stav'!DQ38)*'Elektřina Stav'!$N38</f>
        <v>11456.600000000035</v>
      </c>
      <c r="DR38" s="1">
        <f>('Elektřina Stav'!DS38-'Elektřina Stav'!DR38)*'Elektřina Stav'!$N38</f>
        <v>11190.400000000009</v>
      </c>
      <c r="DS38" s="1">
        <f>('Elektřina Stav'!DT38-'Elektřina Stav'!DS38)*'Elektřina Stav'!$N38</f>
        <v>13160.599999999977</v>
      </c>
      <c r="DT38" s="1">
        <f>('Elektřina Stav'!DU38-'Elektřina Stav'!DT38)*'Elektřina Stav'!$N38</f>
        <v>12188.600000000006</v>
      </c>
      <c r="DU38" s="1">
        <f>('Elektřina Stav'!DV38-'Elektřina Stav'!DU38)*'Elektřina Stav'!$N38</f>
        <v>11275.400000000009</v>
      </c>
      <c r="DV38" s="1">
        <f>('Elektřina Stav'!DW38-'Elektřina Stav'!DV38)*'Elektřina Stav'!$N38</f>
        <v>13033.000000000029</v>
      </c>
      <c r="DW38" s="1">
        <f>('Elektřina Stav'!DX38-'Elektřina Stav'!DW38)*'Elektřina Stav'!$N38</f>
        <v>10376.999999999971</v>
      </c>
    </row>
    <row r="39" spans="1:127">
      <c r="A39" s="1" t="str">
        <f>'Elektřina Stav'!A39</f>
        <v>Fb40</v>
      </c>
      <c r="B39" s="1" t="str">
        <f>'Elektřina Stav'!B39</f>
        <v>A</v>
      </c>
      <c r="C39" s="1">
        <f>'Elektřina Stav'!C39</f>
        <v>145</v>
      </c>
      <c r="D39" s="1" t="str">
        <f>'Elektřina Stav'!D39</f>
        <v>Bud. 40</v>
      </c>
      <c r="E39" s="1" t="str">
        <f>'Elektřina Stav'!E39</f>
        <v>Metrostav</v>
      </c>
      <c r="F39" s="8" t="str">
        <f>'Elektřina Stav'!F39</f>
        <v>40/4</v>
      </c>
      <c r="G39" s="8">
        <f>'Elektřina Stav'!G39</f>
        <v>4000</v>
      </c>
      <c r="H39" s="1">
        <f>'Elektřina Stav'!H39</f>
        <v>0</v>
      </c>
      <c r="I39" s="5">
        <f>'Elektřina Stav'!I39</f>
        <v>63</v>
      </c>
      <c r="J39" s="1" t="str">
        <f>'Elektřina Stav'!J39</f>
        <v>C02</v>
      </c>
      <c r="K39" s="6">
        <f>'Elektřina Stav'!K39</f>
        <v>0</v>
      </c>
      <c r="L39" s="7" t="str">
        <f>'Elektřina Stav'!L39</f>
        <v>0056398/2013</v>
      </c>
      <c r="M39" s="8">
        <f>'Elektřina Stav'!M39</f>
        <v>0</v>
      </c>
      <c r="N39" s="1">
        <f>'Elektřina Stav'!N39</f>
        <v>1</v>
      </c>
      <c r="CO39" s="1">
        <f>('Elektřina Stav'!CP39-'Elektřina Stav'!CO39)*'Elektřina Stav'!$N39</f>
        <v>0</v>
      </c>
      <c r="CP39" s="1">
        <f>('Elektřina Stav'!CQ39-'Elektřina Stav'!CP39)*'Elektřina Stav'!$N39</f>
        <v>2812.1200000000008</v>
      </c>
      <c r="CQ39" s="1">
        <f>('Elektřina Stav'!CR39-'Elektřina Stav'!CQ39)*'Elektřina Stav'!$N39</f>
        <v>1962</v>
      </c>
      <c r="CR39" s="1">
        <f>('Elektřina Stav'!CS39-'Elektřina Stav'!CR39)*'Elektřina Stav'!$N39</f>
        <v>1315</v>
      </c>
      <c r="CS39" s="1">
        <f>('Elektřina Stav'!CT39-'Elektřina Stav'!CS39)*'Elektřina Stav'!$N39</f>
        <v>283</v>
      </c>
      <c r="CT39" s="1">
        <f>('Elektřina Stav'!CU39-'Elektřina Stav'!CT39)*'Elektřina Stav'!$N39</f>
        <v>167</v>
      </c>
      <c r="CU39" s="1">
        <f>('Elektřina Stav'!CV39-'Elektřina Stav'!CU39)*'Elektřina Stav'!$N39</f>
        <v>224</v>
      </c>
      <c r="CV39" s="1">
        <f>('Elektřina Stav'!CW39-'Elektřina Stav'!CV39)*'Elektřina Stav'!$N39</f>
        <v>400</v>
      </c>
      <c r="CW39" s="1">
        <f>('Elektřina Stav'!CX39-'Elektřina Stav'!CW39)*'Elektřina Stav'!$N39</f>
        <v>589</v>
      </c>
      <c r="CX39" s="1">
        <f>('Elektřina Stav'!CY39-'Elektřina Stav'!CX39)*'Elektřina Stav'!$N39</f>
        <v>700</v>
      </c>
      <c r="CY39" s="1">
        <f>('Elektřina Stav'!CZ39-'Elektřina Stav'!CY39)*'Elektřina Stav'!$N39</f>
        <v>1091</v>
      </c>
      <c r="CZ39" s="1">
        <f>('Elektřina Stav'!DA39-'Elektřina Stav'!CZ39)*'Elektřina Stav'!$N39</f>
        <v>1124</v>
      </c>
      <c r="DA39" s="1">
        <f>('Elektřina Stav'!DB39-'Elektřina Stav'!DA39)*'Elektřina Stav'!$N39</f>
        <v>722</v>
      </c>
      <c r="DB39" s="1">
        <f>('Elektřina Stav'!DC39-'Elektřina Stav'!DB39)*'Elektřina Stav'!$N39</f>
        <v>66</v>
      </c>
      <c r="DC39" s="1">
        <f>('Elektřina Stav'!DD39-'Elektřina Stav'!DC39)*'Elektřina Stav'!$N39</f>
        <v>33</v>
      </c>
      <c r="DD39" s="1">
        <f>('Elektřina Stav'!DE39-'Elektřina Stav'!DD39)*'Elektřina Stav'!$N39</f>
        <v>7</v>
      </c>
      <c r="DE39" s="1">
        <f>('Elektřina Stav'!DF39-'Elektřina Stav'!DE39)*'Elektřina Stav'!$N39</f>
        <v>8</v>
      </c>
      <c r="DF39" s="1">
        <f>('Elektřina Stav'!DG39-'Elektřina Stav'!DF39)*'Elektřina Stav'!$N39</f>
        <v>7</v>
      </c>
      <c r="DG39" s="1">
        <f>('Elektřina Stav'!DH39-'Elektřina Stav'!DG39)*'Elektřina Stav'!$N39</f>
        <v>171</v>
      </c>
      <c r="DH39" s="1">
        <f>('Elektřina Stav'!DI39-'Elektřina Stav'!DH39)*'Elektřina Stav'!$N39</f>
        <v>24</v>
      </c>
      <c r="DI39" s="1">
        <f>('Elektřina Stav'!DJ39-'Elektřina Stav'!DI39)*'Elektřina Stav'!$N39</f>
        <v>87</v>
      </c>
      <c r="DJ39" s="1">
        <f>('Elektřina Stav'!DK39-'Elektřina Stav'!DJ39)*'Elektřina Stav'!$N39</f>
        <v>0</v>
      </c>
      <c r="DK39" s="1">
        <f>('Elektřina Stav'!DL39-'Elektřina Stav'!DK39)*'Elektřina Stav'!$N39</f>
        <v>0</v>
      </c>
      <c r="DL39" s="1">
        <f>('Elektřina Stav'!DM39-'Elektřina Stav'!DL39)*'Elektřina Stav'!$N39</f>
        <v>112</v>
      </c>
      <c r="DM39" s="1">
        <f>('Elektřina Stav'!DN39-'Elektřina Stav'!DM39)*'Elektřina Stav'!$N39</f>
        <v>1</v>
      </c>
      <c r="DN39" s="1">
        <f>('Elektřina Stav'!DO39-'Elektřina Stav'!DN39)*'Elektřina Stav'!$N39</f>
        <v>8</v>
      </c>
      <c r="DO39" s="1">
        <f>('Elektřina Stav'!DP39-'Elektřina Stav'!DO39)*'Elektřina Stav'!$N39</f>
        <v>3</v>
      </c>
      <c r="DP39" s="1">
        <f>('Elektřina Stav'!DQ39-'Elektřina Stav'!DP39)*'Elektřina Stav'!$N39</f>
        <v>6</v>
      </c>
      <c r="DQ39" s="1">
        <f>('Elektřina Stav'!DR39-'Elektřina Stav'!DQ39)*'Elektřina Stav'!$N39</f>
        <v>6</v>
      </c>
      <c r="DR39" s="1">
        <f>('Elektřina Stav'!DS39-'Elektřina Stav'!DR39)*'Elektřina Stav'!$N39</f>
        <v>75</v>
      </c>
      <c r="DS39" s="1">
        <f>('Elektřina Stav'!DT39-'Elektřina Stav'!DS39)*'Elektřina Stav'!$N39</f>
        <v>18</v>
      </c>
      <c r="DT39" s="1">
        <f>('Elektřina Stav'!DU39-'Elektřina Stav'!DT39)*'Elektřina Stav'!$N39</f>
        <v>7</v>
      </c>
      <c r="DU39" s="1">
        <f>('Elektřina Stav'!DV39-'Elektřina Stav'!DU39)*'Elektřina Stav'!$N39</f>
        <v>2</v>
      </c>
      <c r="DV39" s="1">
        <f>('Elektřina Stav'!DW39-'Elektřina Stav'!DV39)*'Elektřina Stav'!$N39</f>
        <v>4</v>
      </c>
      <c r="DW39" s="1">
        <f>('Elektřina Stav'!DX39-'Elektřina Stav'!DW39)*'Elektřina Stav'!$N39</f>
        <v>3</v>
      </c>
    </row>
    <row r="40" spans="1:127">
      <c r="A40" s="1" t="str">
        <f>'Elektřina Stav'!A40</f>
        <v>Fmo</v>
      </c>
      <c r="B40" s="1" t="str">
        <f>'Elektřina Stav'!B40</f>
        <v>A</v>
      </c>
      <c r="C40" s="1">
        <f>'Elektřina Stav'!C40</f>
        <v>133</v>
      </c>
      <c r="D40" s="1" t="str">
        <f>'Elektřina Stav'!D40</f>
        <v>(Býv. Atripo)</v>
      </c>
      <c r="E40" s="1" t="str">
        <f>'Elektřina Stav'!E40</f>
        <v>Monos</v>
      </c>
      <c r="F40" s="8">
        <f>'Elektřina Stav'!F40</f>
        <v>15</v>
      </c>
      <c r="G40" s="8">
        <f>'Elektřina Stav'!G40</f>
        <v>1500</v>
      </c>
      <c r="H40" s="1">
        <f>'Elektřina Stav'!H40</f>
        <v>0</v>
      </c>
      <c r="I40" s="5">
        <f>'Elektřina Stav'!I40</f>
        <v>32</v>
      </c>
      <c r="J40" s="1" t="str">
        <f>'Elektřina Stav'!J40</f>
        <v>C02</v>
      </c>
      <c r="K40" s="6">
        <f>'Elektřina Stav'!K40</f>
        <v>0</v>
      </c>
      <c r="L40" s="7" t="str">
        <f>'Elektřina Stav'!L40</f>
        <v>N5302160</v>
      </c>
      <c r="M40" s="8">
        <f>'Elektřina Stav'!M40</f>
        <v>0</v>
      </c>
      <c r="N40" s="1">
        <f>'Elektřina Stav'!N40</f>
        <v>1</v>
      </c>
      <c r="CC40" s="1">
        <f>('Elektřina Stav'!CD40-'Elektřina Stav'!CC40)*'Elektřina Stav'!$N40</f>
        <v>3304</v>
      </c>
      <c r="CD40" s="1">
        <f>('Elektřina Stav'!CE40-'Elektřina Stav'!CD40)*'Elektřina Stav'!$N40</f>
        <v>2667</v>
      </c>
      <c r="CE40" s="1">
        <f>('Elektřina Stav'!CF40-'Elektřina Stav'!CE40)*'Elektřina Stav'!$N40</f>
        <v>1417</v>
      </c>
      <c r="CF40" s="1">
        <f>('Elektřina Stav'!CG40-'Elektřina Stav'!CF40)*'Elektřina Stav'!$N40</f>
        <v>491</v>
      </c>
      <c r="CG40" s="1">
        <f>('Elektřina Stav'!CH40-'Elektřina Stav'!CG40)*'Elektřina Stav'!$N40</f>
        <v>320</v>
      </c>
      <c r="CH40" s="1">
        <f>('Elektřina Stav'!CI40-'Elektřina Stav'!CH40)*'Elektřina Stav'!$N40</f>
        <v>140</v>
      </c>
      <c r="CI40" s="1">
        <f>('Elektřina Stav'!CJ40-'Elektřina Stav'!CI40)*'Elektřina Stav'!$N40</f>
        <v>198</v>
      </c>
      <c r="CJ40" s="1">
        <f>('Elektřina Stav'!CK40-'Elektřina Stav'!CJ40)*'Elektřina Stav'!$N40</f>
        <v>544</v>
      </c>
      <c r="CK40" s="1">
        <f>('Elektřina Stav'!CL40-'Elektřina Stav'!CK40)*'Elektřina Stav'!$N40</f>
        <v>775</v>
      </c>
      <c r="CL40" s="1">
        <f>('Elektřina Stav'!CM40-'Elektřina Stav'!CL40)*'Elektřina Stav'!$N40</f>
        <v>1720</v>
      </c>
      <c r="CM40" s="1">
        <f>('Elektřina Stav'!CN40-'Elektřina Stav'!CM40)*'Elektřina Stav'!$N40</f>
        <v>2931</v>
      </c>
      <c r="CN40" s="1">
        <f>('Elektřina Stav'!CO40-'Elektřina Stav'!CN40)*'Elektřina Stav'!$N40</f>
        <v>3811</v>
      </c>
      <c r="CO40" s="1">
        <f>('Elektřina Stav'!CP40-'Elektřina Stav'!CO40)*'Elektřina Stav'!$N40</f>
        <v>2578</v>
      </c>
      <c r="CP40" s="1">
        <f>('Elektřina Stav'!CQ40-'Elektřina Stav'!CP40)*'Elektřina Stav'!$N40</f>
        <v>820</v>
      </c>
      <c r="CQ40" s="1">
        <f>('Elektřina Stav'!CR40-'Elektřina Stav'!CQ40)*'Elektřina Stav'!$N40</f>
        <v>591</v>
      </c>
      <c r="CR40" s="1">
        <f>('Elektřina Stav'!CS40-'Elektřina Stav'!CR40)*'Elektřina Stav'!$N40</f>
        <v>387</v>
      </c>
      <c r="CS40" s="1">
        <f>('Elektřina Stav'!CT40-'Elektřina Stav'!CS40)*'Elektřina Stav'!$N40</f>
        <v>120</v>
      </c>
      <c r="CT40" s="1">
        <f>('Elektřina Stav'!CU40-'Elektřina Stav'!CT40)*'Elektřina Stav'!$N40</f>
        <v>93</v>
      </c>
      <c r="CU40" s="1">
        <f>('Elektřina Stav'!CV40-'Elektřina Stav'!CU40)*'Elektřina Stav'!$N40</f>
        <v>235</v>
      </c>
      <c r="CV40" s="1">
        <f>('Elektřina Stav'!CW40-'Elektřina Stav'!CV40)*'Elektřina Stav'!$N40</f>
        <v>138</v>
      </c>
      <c r="CW40" s="1">
        <f>('Elektřina Stav'!CX40-'Elektřina Stav'!CW40)*'Elektřina Stav'!$N40</f>
        <v>1360</v>
      </c>
      <c r="CX40" s="1">
        <f>('Elektřina Stav'!CY40-'Elektřina Stav'!CX40)*'Elektřina Stav'!$N40</f>
        <v>1794</v>
      </c>
      <c r="CY40" s="1">
        <f>('Elektřina Stav'!CZ40-'Elektřina Stav'!CY40)*'Elektřina Stav'!$N40</f>
        <v>1875</v>
      </c>
      <c r="CZ40" s="1">
        <f>('Elektřina Stav'!DA40-'Elektřina Stav'!CZ40)*'Elektřina Stav'!$N40</f>
        <v>695</v>
      </c>
      <c r="DA40" s="1">
        <f>('Elektřina Stav'!DB40-'Elektřina Stav'!DA40)*'Elektřina Stav'!$N40</f>
        <v>794</v>
      </c>
      <c r="DB40" s="1">
        <f>('Elektřina Stav'!DC40-'Elektřina Stav'!DB40)*'Elektřina Stav'!$N40</f>
        <v>526</v>
      </c>
      <c r="DC40" s="1">
        <f>('Elektřina Stav'!DD40-'Elektřina Stav'!DC40)*'Elektřina Stav'!$N40</f>
        <v>980</v>
      </c>
      <c r="DD40" s="1">
        <f>('Elektřina Stav'!DE40-'Elektřina Stav'!DD40)*'Elektřina Stav'!$N40</f>
        <v>926</v>
      </c>
      <c r="DE40" s="1">
        <f>('Elektřina Stav'!DF40-'Elektřina Stav'!DE40)*'Elektřina Stav'!$N40</f>
        <v>858</v>
      </c>
      <c r="DF40" s="1">
        <f>('Elektřina Stav'!DG40-'Elektřina Stav'!DF40)*'Elektřina Stav'!$N40</f>
        <v>515</v>
      </c>
      <c r="DG40" s="1">
        <f>('Elektřina Stav'!DH40-'Elektřina Stav'!DG40)*'Elektřina Stav'!$N40</f>
        <v>438</v>
      </c>
      <c r="DH40" s="1">
        <f>('Elektřina Stav'!DI40-'Elektřina Stav'!DH40)*'Elektřina Stav'!$N40</f>
        <v>1023</v>
      </c>
      <c r="DI40" s="1">
        <f>('Elektřina Stav'!DJ40-'Elektřina Stav'!DI40)*'Elektřina Stav'!$N40</f>
        <v>3571</v>
      </c>
      <c r="DJ40" s="1">
        <f>('Elektřina Stav'!DK40-'Elektřina Stav'!DJ40)*'Elektřina Stav'!$N40</f>
        <v>4523</v>
      </c>
      <c r="DK40" s="1">
        <f>('Elektřina Stav'!DL40-'Elektřina Stav'!DK40)*'Elektřina Stav'!$N40</f>
        <v>3148</v>
      </c>
      <c r="DL40" s="1">
        <f>('Elektřina Stav'!DM40-'Elektřina Stav'!DL40)*'Elektřina Stav'!$N40</f>
        <v>2598</v>
      </c>
      <c r="DM40" s="1">
        <f>('Elektřina Stav'!DN40-'Elektřina Stav'!DM40)*'Elektřina Stav'!$N40</f>
        <v>4029</v>
      </c>
      <c r="DN40" s="1">
        <f>('Elektřina Stav'!DO40-'Elektřina Stav'!DN40)*'Elektřina Stav'!$N40</f>
        <v>3858</v>
      </c>
      <c r="DO40" s="1">
        <f>('Elektřina Stav'!DP40-'Elektřina Stav'!DO40)*'Elektřina Stav'!$N40</f>
        <v>2796</v>
      </c>
      <c r="DP40" s="1">
        <f>('Elektřina Stav'!DQ40-'Elektřina Stav'!DP40)*'Elektřina Stav'!$N40</f>
        <v>1670</v>
      </c>
      <c r="DQ40" s="1">
        <f>('Elektřina Stav'!DR40-'Elektřina Stav'!DQ40)*'Elektřina Stav'!$N40</f>
        <v>948</v>
      </c>
      <c r="DR40" s="1">
        <f>('Elektřina Stav'!DS40-'Elektřina Stav'!DR40)*'Elektřina Stav'!$N40</f>
        <v>580</v>
      </c>
      <c r="DS40" s="1">
        <f>('Elektřina Stav'!DT40-'Elektřina Stav'!DS40)*'Elektřina Stav'!$N40</f>
        <v>838</v>
      </c>
      <c r="DT40" s="1">
        <f>('Elektřina Stav'!DU40-'Elektřina Stav'!DT40)*'Elektřina Stav'!$N40</f>
        <v>1097</v>
      </c>
      <c r="DU40" s="1">
        <f>('Elektřina Stav'!DV40-'Elektřina Stav'!DU40)*'Elektřina Stav'!$N40</f>
        <v>3918</v>
      </c>
      <c r="DV40" s="1">
        <f>('Elektřina Stav'!DW40-'Elektřina Stav'!DV40)*'Elektřina Stav'!$N40+100000</f>
        <v>7134</v>
      </c>
      <c r="DW40" s="1">
        <f>('Elektřina Stav'!DX40-'Elektřina Stav'!DW40)*'Elektřina Stav'!$N40</f>
        <v>8945</v>
      </c>
    </row>
    <row r="41" spans="1:127">
      <c r="A41" s="1" t="str">
        <f>'Elektřina Stav'!A41</f>
        <v>Fuby</v>
      </c>
      <c r="B41" s="1" t="str">
        <f>'Elektřina Stav'!B41</f>
        <v>A</v>
      </c>
      <c r="C41" s="1">
        <f>'Elektřina Stav'!C41</f>
        <v>148</v>
      </c>
      <c r="D41" s="1" t="str">
        <f>'Elektřina Stav'!D41</f>
        <v>HT22</v>
      </c>
      <c r="E41" s="1" t="str">
        <f>'Elektřina Stav'!E41</f>
        <v>Subtera</v>
      </c>
      <c r="F41" s="8" t="str">
        <f>'Elektřina Stav'!F41</f>
        <v>2b</v>
      </c>
      <c r="G41" s="8" t="str">
        <f>'Elektřina Stav'!G41</f>
        <v>200b</v>
      </c>
      <c r="H41" s="1">
        <f>'Elektřina Stav'!H41</f>
        <v>0</v>
      </c>
      <c r="I41" s="5">
        <f>'Elektřina Stav'!I41</f>
        <v>40</v>
      </c>
      <c r="J41" s="1" t="str">
        <f>'Elektřina Stav'!J41</f>
        <v>C02</v>
      </c>
      <c r="K41" s="6">
        <f>'Elektřina Stav'!K41</f>
        <v>0</v>
      </c>
      <c r="L41" s="7" t="str">
        <f>'Elektřina Stav'!L41</f>
        <v>421 81171-92</v>
      </c>
      <c r="M41" s="8">
        <f>'Elektřina Stav'!M41</f>
        <v>0</v>
      </c>
      <c r="N41" s="1">
        <f>'Elektřina Stav'!N41</f>
        <v>1</v>
      </c>
      <c r="CC41" s="1">
        <f>('Elektřina Stav'!CD41-'Elektřina Stav'!CC41)*'Elektřina Stav'!$N41</f>
        <v>0</v>
      </c>
      <c r="CD41" s="1">
        <f>('Elektřina Stav'!CE41-'Elektřina Stav'!CD41)*'Elektřina Stav'!$N41</f>
        <v>0</v>
      </c>
      <c r="CE41" s="1">
        <f>('Elektřina Stav'!CF41-'Elektřina Stav'!CE41)*'Elektřina Stav'!$N41</f>
        <v>0</v>
      </c>
      <c r="CF41" s="1">
        <f>('Elektřina Stav'!CG41-'Elektřina Stav'!CF41)*'Elektřina Stav'!$N41</f>
        <v>0</v>
      </c>
      <c r="CG41" s="1">
        <f>('Elektřina Stav'!CH41-'Elektřina Stav'!CG41)*'Elektřina Stav'!$N41</f>
        <v>0</v>
      </c>
      <c r="CH41" s="1">
        <f>('Elektřina Stav'!CI41-'Elektřina Stav'!CH41)*'Elektřina Stav'!$N41</f>
        <v>0</v>
      </c>
      <c r="CI41" s="1">
        <f>('Elektřina Stav'!CJ41-'Elektřina Stav'!CI41)*'Elektřina Stav'!$N41</f>
        <v>0</v>
      </c>
      <c r="CJ41" s="1">
        <f>('Elektřina Stav'!CK41-'Elektřina Stav'!CJ41)*'Elektřina Stav'!$N41</f>
        <v>0</v>
      </c>
      <c r="CK41" s="1">
        <f>('Elektřina Stav'!CL41-'Elektřina Stav'!CK41)*'Elektřina Stav'!$N41</f>
        <v>0</v>
      </c>
      <c r="CL41" s="1">
        <f>('Elektřina Stav'!CM41-'Elektřina Stav'!CL41)*'Elektřina Stav'!$N41</f>
        <v>0</v>
      </c>
      <c r="CM41" s="1">
        <f>('Elektřina Stav'!CN41-'Elektřina Stav'!CM41)*'Elektřina Stav'!$N41</f>
        <v>0</v>
      </c>
      <c r="CN41" s="1">
        <f>('Elektřina Stav'!CO41-'Elektřina Stav'!CN41)*'Elektřina Stav'!$N41</f>
        <v>741</v>
      </c>
      <c r="CO41" s="1">
        <f>('Elektřina Stav'!CP41-'Elektřina Stav'!CO41)*'Elektřina Stav'!$N41</f>
        <v>1095</v>
      </c>
      <c r="CP41" s="1">
        <f>('Elektřina Stav'!CQ41-'Elektřina Stav'!CP41)*'Elektřina Stav'!$N41</f>
        <v>840</v>
      </c>
      <c r="CQ41" s="1">
        <f>('Elektřina Stav'!CR41-'Elektřina Stav'!CQ41)*'Elektřina Stav'!$N41</f>
        <v>952</v>
      </c>
      <c r="CR41" s="1">
        <f>('Elektřina Stav'!CS41-'Elektřina Stav'!CR41)*'Elektřina Stav'!$N41</f>
        <v>729</v>
      </c>
      <c r="CS41" s="1">
        <f>('Elektřina Stav'!CT41-'Elektřina Stav'!CS41)*'Elektřina Stav'!$N41</f>
        <v>534</v>
      </c>
      <c r="CT41" s="1">
        <f>('Elektřina Stav'!CU41-'Elektřina Stav'!CT41)*'Elektřina Stav'!$N41</f>
        <v>617</v>
      </c>
      <c r="CU41" s="1">
        <f>('Elektřina Stav'!CV41-'Elektřina Stav'!CU41)*'Elektřina Stav'!$N41</f>
        <v>647</v>
      </c>
      <c r="CV41" s="1">
        <f>('Elektřina Stav'!CW41-'Elektřina Stav'!CV41)*'Elektřina Stav'!$N41</f>
        <v>735</v>
      </c>
      <c r="CW41" s="1">
        <f>('Elektřina Stav'!CX41-'Elektřina Stav'!CW41)*'Elektřina Stav'!$N41</f>
        <v>911</v>
      </c>
      <c r="CX41" s="1">
        <f>('Elektřina Stav'!CY41-'Elektřina Stav'!CX41)*'Elektřina Stav'!$N41</f>
        <v>908</v>
      </c>
      <c r="CY41" s="1">
        <f>('Elektřina Stav'!CZ41-'Elektřina Stav'!CY41)*'Elektřina Stav'!$N41</f>
        <v>957</v>
      </c>
      <c r="CZ41" s="1">
        <f>('Elektřina Stav'!DA41-'Elektřina Stav'!CZ41)*'Elektřina Stav'!$N41</f>
        <v>422</v>
      </c>
      <c r="DA41" s="1">
        <f>('Elektřina Stav'!DB41-'Elektřina Stav'!DA41)*'Elektřina Stav'!$N41</f>
        <v>863</v>
      </c>
      <c r="DB41" s="1">
        <f>('Elektřina Stav'!DC41-'Elektřina Stav'!DB41)*'Elektřina Stav'!$N41</f>
        <v>1055</v>
      </c>
      <c r="DC41" s="1">
        <f>('Elektřina Stav'!DD41-'Elektřina Stav'!DC41)*'Elektřina Stav'!$N41</f>
        <v>716</v>
      </c>
      <c r="DD41" s="1">
        <f>('Elektřina Stav'!DE41-'Elektřina Stav'!DD41)*'Elektřina Stav'!$N41</f>
        <v>698</v>
      </c>
      <c r="DE41" s="1">
        <f>('Elektřina Stav'!DF41-'Elektřina Stav'!DE41)*'Elektřina Stav'!$N41</f>
        <v>595</v>
      </c>
      <c r="DF41" s="1">
        <f>('Elektřina Stav'!DG41-'Elektřina Stav'!DF41)*'Elektřina Stav'!$N41</f>
        <v>289</v>
      </c>
      <c r="DG41" s="1">
        <f>('Elektřina Stav'!DH41-'Elektřina Stav'!DG41)*'Elektřina Stav'!$N41</f>
        <v>477</v>
      </c>
      <c r="DH41" s="1">
        <f>('Elektřina Stav'!DI41-'Elektřina Stav'!DH41)*'Elektřina Stav'!$N41</f>
        <v>360</v>
      </c>
      <c r="DI41" s="1">
        <f>('Elektřina Stav'!DJ41-'Elektřina Stav'!DI41)*'Elektřina Stav'!$N41</f>
        <v>600</v>
      </c>
      <c r="DJ41" s="1">
        <f>('Elektřina Stav'!DK41-'Elektřina Stav'!DJ41)*'Elektřina Stav'!$N41</f>
        <v>575</v>
      </c>
      <c r="DK41" s="1">
        <f>('Elektřina Stav'!DL41-'Elektřina Stav'!DK41)*'Elektřina Stav'!$N41</f>
        <v>545</v>
      </c>
      <c r="DL41" s="1">
        <f>('Elektřina Stav'!DM41-'Elektřina Stav'!DL41)*'Elektřina Stav'!$N41</f>
        <v>244</v>
      </c>
      <c r="DM41" s="1">
        <f>('Elektřina Stav'!DN41-'Elektřina Stav'!DM41)*'Elektřina Stav'!$N41</f>
        <v>922</v>
      </c>
      <c r="DN41" s="1">
        <f>('Elektřina Stav'!DO41-'Elektřina Stav'!DN41)*'Elektřina Stav'!$N41</f>
        <v>888</v>
      </c>
      <c r="DO41" s="1">
        <f>('Elektřina Stav'!DP41-'Elektřina Stav'!DO41)*'Elektřina Stav'!$N41</f>
        <v>642</v>
      </c>
      <c r="DP41" s="1">
        <f>('Elektřina Stav'!DQ41-'Elektřina Stav'!DP41)*'Elektřina Stav'!$N41</f>
        <v>716</v>
      </c>
      <c r="DQ41" s="1">
        <f>('Elektřina Stav'!DR41-'Elektřina Stav'!DQ41)*'Elektřina Stav'!$N41</f>
        <v>428</v>
      </c>
      <c r="DR41" s="1">
        <f>('Elektřina Stav'!DS41-'Elektřina Stav'!DR41)*'Elektřina Stav'!$N41</f>
        <v>494</v>
      </c>
      <c r="DS41" s="1">
        <f>('Elektřina Stav'!DT41-'Elektřina Stav'!DS41)*'Elektřina Stav'!$N41</f>
        <v>446</v>
      </c>
      <c r="DT41" s="1">
        <f>('Elektřina Stav'!DU41-'Elektřina Stav'!DT41)*'Elektřina Stav'!$N41</f>
        <v>508</v>
      </c>
      <c r="DU41" s="1">
        <f>('Elektřina Stav'!DV41-'Elektřina Stav'!DU41)*'Elektřina Stav'!$N41</f>
        <v>431</v>
      </c>
      <c r="DV41" s="1">
        <f>('Elektřina Stav'!DW41-'Elektřina Stav'!DV41)*'Elektřina Stav'!$N41</f>
        <v>755</v>
      </c>
      <c r="DW41" s="1">
        <f>('Elektřina Stav'!DX41-'Elektřina Stav'!DW41)*'Elektřina Stav'!$N41</f>
        <v>497</v>
      </c>
    </row>
    <row r="42" spans="1:127">
      <c r="A42" s="1" t="str">
        <f>'Elektřina Stav'!A42</f>
        <v>ION</v>
      </c>
      <c r="B42" s="1" t="str">
        <f>'Elektřina Stav'!B42</f>
        <v>A</v>
      </c>
      <c r="C42" s="1">
        <f>'Elektřina Stav'!C42</f>
        <v>119</v>
      </c>
      <c r="D42" s="1" t="str">
        <f>'Elektřina Stav'!D42</f>
        <v>PT1</v>
      </c>
      <c r="E42" s="1" t="str">
        <f>'Elektřina Stav'!E42</f>
        <v>Schafer Menk</v>
      </c>
      <c r="F42" s="8" t="str">
        <f>'Elektřina Stav'!F42</f>
        <v>51-5</v>
      </c>
      <c r="G42" s="8">
        <f>'Elektřina Stav'!G42</f>
        <v>5150</v>
      </c>
      <c r="H42" s="1">
        <f>'Elektřina Stav'!H42</f>
        <v>50</v>
      </c>
      <c r="I42" s="5">
        <f>'Elektřina Stav'!I42</f>
        <v>630</v>
      </c>
      <c r="J42" s="1" t="str">
        <f>'Elektřina Stav'!J42</f>
        <v>C02</v>
      </c>
      <c r="K42" s="6" t="str">
        <f>'Elektřina Stav'!K42</f>
        <v>od srpna 11</v>
      </c>
      <c r="L42" s="7" t="str">
        <f>'Elektřina Stav'!L42</f>
        <v>MA-0807A732-11</v>
      </c>
      <c r="M42" s="8" t="str">
        <f>'Elektřina Stav'!M42</f>
        <v>CH</v>
      </c>
      <c r="N42" s="1">
        <f>'Elektřina Stav'!N42</f>
        <v>1</v>
      </c>
      <c r="AG42" s="1">
        <f>('Elektřina Stav'!AH42-'Elektřina Stav'!AG42)*'Elektřina Stav'!$N42</f>
        <v>0</v>
      </c>
      <c r="AH42" s="1">
        <f>('Elektřina Stav'!AI42-'Elektřina Stav'!AH42)*'Elektřina Stav'!$N42</f>
        <v>0</v>
      </c>
      <c r="AI42" s="1">
        <f>('Elektřina Stav'!AJ42-'Elektřina Stav'!AI42)*'Elektřina Stav'!$N42</f>
        <v>0</v>
      </c>
      <c r="AJ42" s="1">
        <f>('Elektřina Stav'!AK42-'Elektřina Stav'!AJ42)*'Elektřina Stav'!$N42</f>
        <v>0</v>
      </c>
      <c r="AK42" s="1">
        <f>('Elektřina Stav'!AL42-'Elektřina Stav'!AK42)*'Elektřina Stav'!$N42</f>
        <v>0</v>
      </c>
      <c r="AL42" s="1">
        <f>('Elektřina Stav'!AM42-'Elektřina Stav'!AL42)*'Elektřina Stav'!$N42</f>
        <v>0</v>
      </c>
      <c r="AM42" s="1">
        <f>('Elektřina Stav'!AN42-'Elektřina Stav'!AM42)*'Elektřina Stav'!$N42</f>
        <v>0</v>
      </c>
      <c r="AN42" s="1">
        <f>('Elektřina Stav'!AO42-'Elektřina Stav'!AN42)*'Elektřina Stav'!$N42</f>
        <v>0</v>
      </c>
      <c r="AO42" s="12">
        <f>('Elektřina Stav'!AP42+100000-'Elektřina Stav'!AO42)*'Elektřina Stav'!$N42</f>
        <v>100000</v>
      </c>
      <c r="AP42" s="1">
        <f>('Elektřina Stav'!AQ42-'Elektřina Stav'!AP42)*'Elektřina Stav'!$N42</f>
        <v>0</v>
      </c>
      <c r="AQ42" s="1">
        <f>('Elektřina Stav'!AR42-'Elektřina Stav'!AQ42)*'Elektřina Stav'!$N42</f>
        <v>0</v>
      </c>
      <c r="AR42" s="1">
        <f>('Elektřina Stav'!AS42-'Elektřina Stav'!AR42)*'Elektřina Stav'!$N42</f>
        <v>0</v>
      </c>
      <c r="AS42" s="1">
        <f>('Elektřina Stav'!AT42-'Elektřina Stav'!AS42)*'Elektřina Stav'!$N42-(9240-6880)</f>
        <v>-2360</v>
      </c>
      <c r="AT42" s="1">
        <f>('Elektřina Stav'!AU42-'Elektřina Stav'!AT42)*'Elektřina Stav'!$N42-AT18</f>
        <v>-2708</v>
      </c>
      <c r="AU42" s="1">
        <f>('Elektřina Stav'!AV42-'Elektřina Stav'!AU42)*'Elektřina Stav'!$N42-AU18</f>
        <v>-1596</v>
      </c>
      <c r="AV42" s="1">
        <f>('Elektřina Stav'!AW42-'Elektřina Stav'!AV42)*'Elektřina Stav'!$N42-AV18</f>
        <v>-1336</v>
      </c>
      <c r="AW42" s="1">
        <f>('Elektřina Stav'!AX42-'Elektřina Stav'!AW42)*'Elektřina Stav'!$N42-AW18</f>
        <v>-916</v>
      </c>
      <c r="AX42" s="1">
        <f>('Elektřina Stav'!AY42-'Elektřina Stav'!AX42)*'Elektřina Stav'!$N42-AX18</f>
        <v>-820</v>
      </c>
      <c r="AY42" s="1">
        <f>('Elektřina Stav'!AZ42-'Elektřina Stav'!AY42)*'Elektřina Stav'!$N42-AY18</f>
        <v>-1020</v>
      </c>
      <c r="AZ42" s="1">
        <f>('Elektřina Stav'!BA42-'Elektřina Stav'!AZ42)*'Elektřina Stav'!$N42-AZ18</f>
        <v>-1244</v>
      </c>
      <c r="BA42" s="1">
        <f>('Elektřina Stav'!BB42-'Elektřina Stav'!BA42)*'Elektřina Stav'!$N42-BA18</f>
        <v>-2140</v>
      </c>
      <c r="BB42" s="1">
        <f>('Elektřina Stav'!BC42-'Elektřina Stav'!BB42)*'Elektřina Stav'!$N42-BB18</f>
        <v>-3380</v>
      </c>
      <c r="BC42" s="1">
        <f>('Elektřina Stav'!BD42-'Elektřina Stav'!BC42)*'Elektřina Stav'!$N42-BC18</f>
        <v>-4152</v>
      </c>
      <c r="BD42" s="1">
        <f>('Elektřina Stav'!BE42-'Elektřina Stav'!BD42)*'Elektřina Stav'!$N42-BD18</f>
        <v>-3772</v>
      </c>
      <c r="BE42" s="1">
        <f>('Elektřina Stav'!BF42-'Elektřina Stav'!BE42)*'Elektřina Stav'!$N42-BE18</f>
        <v>-3288</v>
      </c>
      <c r="BF42" s="1">
        <f>('Elektřina Stav'!BG42-'Elektřina Stav'!BF42)*'Elektřina Stav'!$N42-BF18</f>
        <v>-2500</v>
      </c>
      <c r="BG42" s="1">
        <f>('Elektřina Stav'!BH42-'Elektřina Stav'!BG42)*'Elektřina Stav'!$N42-BG18</f>
        <v>-1328</v>
      </c>
      <c r="BH42" s="1">
        <f>('Elektřina Stav'!BI42-'Elektřina Stav'!BH42)*'Elektřina Stav'!$N42</f>
        <v>0</v>
      </c>
      <c r="BI42" s="1">
        <f>('Elektřina Stav'!BJ42-'Elektřina Stav'!BI42)*'Elektřina Stav'!$N42</f>
        <v>0</v>
      </c>
      <c r="BJ42" s="1">
        <f>('Elektřina Stav'!BK42-'Elektřina Stav'!BJ42)*'Elektřina Stav'!$N42</f>
        <v>67072</v>
      </c>
      <c r="BK42" s="1">
        <f>('Elektřina Stav'!BL42-'Elektřina Stav'!BK42)*'Elektřina Stav'!$N42</f>
        <v>395</v>
      </c>
      <c r="BL42" s="1">
        <f>('Elektřina Stav'!BM42-'Elektřina Stav'!BL42)*'Elektřina Stav'!$N42</f>
        <v>6371</v>
      </c>
      <c r="BM42" s="1">
        <f>('Elektřina Stav'!BN42-'Elektřina Stav'!BM42)*'Elektřina Stav'!$N42</f>
        <v>13836</v>
      </c>
      <c r="BN42" s="1">
        <f>('Elektřina Stav'!BO42-'Elektřina Stav'!BN42)*'Elektřina Stav'!$N42</f>
        <v>18130</v>
      </c>
      <c r="BO42" s="1">
        <f>('Elektřina Stav'!BP42-'Elektřina Stav'!BO42)*'Elektřina Stav'!$N42</f>
        <v>14141</v>
      </c>
      <c r="BP42" s="1">
        <f>('Elektřina Stav'!BQ42-'Elektřina Stav'!BP42)*'Elektřina Stav'!$N42</f>
        <v>17871</v>
      </c>
      <c r="BQ42" s="1">
        <f>('Elektřina Stav'!BR42-'Elektřina Stav'!BQ42)*'Elektřina Stav'!$N42</f>
        <v>19407</v>
      </c>
      <c r="BR42" s="1">
        <f>('Elektřina Stav'!BS42-'Elektřina Stav'!BR42)*'Elektřina Stav'!$N42</f>
        <v>20013</v>
      </c>
      <c r="BS42" s="1">
        <f>('Elektřina Stav'!BT42-'Elektřina Stav'!BS42)*'Elektřina Stav'!$N42</f>
        <v>19759</v>
      </c>
      <c r="BT42" s="1">
        <f>('Elektřina Stav'!BU42-'Elektřina Stav'!BT42)*'Elektřina Stav'!$N42</f>
        <v>18734</v>
      </c>
      <c r="BU42" s="1">
        <f>('Elektřina Stav'!BV42-'Elektřina Stav'!BU42)*'Elektřina Stav'!$N42</f>
        <v>19548</v>
      </c>
      <c r="BV42" s="1">
        <f>('Elektřina Stav'!BW42-'Elektřina Stav'!BV42)*'Elektřina Stav'!$N42</f>
        <v>24446</v>
      </c>
      <c r="BW42" s="1">
        <f>('Elektřina Stav'!BX42-'Elektřina Stav'!BW42)*'Elektřina Stav'!$N42</f>
        <v>31763</v>
      </c>
      <c r="BX42" s="1">
        <f>('Elektřina Stav'!BY42-'Elektřina Stav'!BX42)*'Elektřina Stav'!$N42</f>
        <v>37314</v>
      </c>
      <c r="BY42" s="1">
        <f>('Elektřina Stav'!BZ42-'Elektřina Stav'!BY42)*'Elektřina Stav'!$N42</f>
        <v>56393</v>
      </c>
      <c r="BZ42" s="1">
        <f>('Elektřina Stav'!CA42-'Elektřina Stav'!BZ42)*'Elektřina Stav'!$N42</f>
        <v>60939</v>
      </c>
      <c r="CA42" s="1">
        <f>('Elektřina Stav'!CB42-'Elektřina Stav'!CA42)*'Elektřina Stav'!$N42</f>
        <v>48774</v>
      </c>
      <c r="CB42" s="1">
        <f>('Elektřina Stav'!CC42-'Elektřina Stav'!CB42)*'Elektřina Stav'!$N42</f>
        <v>67727</v>
      </c>
      <c r="CC42" s="1">
        <f>('Elektřina Stav'!CD42-'Elektřina Stav'!CC42)*'Elektřina Stav'!$N42</f>
        <v>64325</v>
      </c>
      <c r="CD42" s="1">
        <f>('Elektřina Stav'!CE42-'Elektřina Stav'!CD42)*'Elektřina Stav'!$N42</f>
        <v>70680</v>
      </c>
      <c r="CE42" s="1">
        <f>('Elektřina Stav'!CF42-'Elektřina Stav'!CE42)*'Elektřina Stav'!$N42</f>
        <v>63861</v>
      </c>
      <c r="CF42" s="1">
        <f>('Elektřina Stav'!CG42-'Elektřina Stav'!CF42)*'Elektřina Stav'!$N42</f>
        <v>56725</v>
      </c>
      <c r="CG42" s="1">
        <f>('Elektřina Stav'!CH42-'Elektřina Stav'!CG42)*'Elektřina Stav'!$N42</f>
        <v>47957</v>
      </c>
      <c r="CH42" s="1">
        <f>('Elektřina Stav'!CI42-'Elektřina Stav'!CH42)*'Elektřina Stav'!$N42</f>
        <v>42812</v>
      </c>
      <c r="CI42" s="1">
        <f>('Elektřina Stav'!CJ42-'Elektřina Stav'!CI42)*'Elektřina Stav'!$N42</f>
        <v>45504</v>
      </c>
      <c r="CJ42" s="1">
        <f>('Elektřina Stav'!CK42-'Elektřina Stav'!CJ42)*'Elektřina Stav'!$N42</f>
        <v>53688</v>
      </c>
      <c r="CK42" s="1">
        <f>('Elektřina Stav'!CL42-'Elektřina Stav'!CK42)*'Elektřina Stav'!$N42</f>
        <v>63567</v>
      </c>
      <c r="CL42" s="1">
        <f>('Elektřina Stav'!CM42-'Elektřina Stav'!CL42)*'Elektřina Stav'!$N42</f>
        <v>71936</v>
      </c>
      <c r="CM42" s="1">
        <f>('Elektřina Stav'!CN42-'Elektřina Stav'!CM42)*'Elektřina Stav'!$N42</f>
        <v>56756</v>
      </c>
      <c r="CN42" s="1">
        <f>('Elektřina Stav'!CO42-'Elektřina Stav'!CN42)*'Elektřina Stav'!$N42</f>
        <v>79885</v>
      </c>
      <c r="CO42" s="1">
        <f>('Elektřina Stav'!CP42-'Elektřina Stav'!CO42)*'Elektřina Stav'!$N42</f>
        <v>77155</v>
      </c>
      <c r="CP42" s="1">
        <f>('Elektřina Stav'!CQ42-'Elektřina Stav'!CP42)*'Elektřina Stav'!$N42</f>
        <v>86094</v>
      </c>
      <c r="CQ42" s="1">
        <f>('Elektřina Stav'!CR42-'Elektřina Stav'!CQ42)*'Elektřina Stav'!$N42</f>
        <v>86527</v>
      </c>
      <c r="CR42" s="1">
        <f>('Elektřina Stav'!CS42-'Elektřina Stav'!CR42)*'Elektřina Stav'!$N42</f>
        <v>88940</v>
      </c>
      <c r="CS42" s="1">
        <f>('Elektřina Stav'!CT42-'Elektřina Stav'!CS42)*'Elektřina Stav'!$N42</f>
        <v>85231</v>
      </c>
      <c r="CT42" s="1">
        <f>('Elektřina Stav'!CU42-'Elektřina Stav'!CT42)*'Elektřina Stav'!$N42</f>
        <v>75882</v>
      </c>
      <c r="CU42" s="1">
        <f>('Elektřina Stav'!CV42-'Elektřina Stav'!CU42)*'Elektřina Stav'!$N42</f>
        <v>76831</v>
      </c>
      <c r="CV42" s="1">
        <f>('Elektřina Stav'!CW42-'Elektřina Stav'!CV42)*'Elektřina Stav'!$N42</f>
        <v>85842</v>
      </c>
      <c r="CW42" s="1">
        <f>('Elektřina Stav'!CX42-'Elektřina Stav'!CW42)*'Elektřina Stav'!$N42</f>
        <v>86908</v>
      </c>
      <c r="CX42" s="1">
        <f>('Elektřina Stav'!CY42-'Elektřina Stav'!CX42)*'Elektřina Stav'!$N42</f>
        <v>76356</v>
      </c>
      <c r="CY42" s="1">
        <f>('Elektřina Stav'!CZ42-'Elektřina Stav'!CY42)*'Elektřina Stav'!$N42</f>
        <v>55421</v>
      </c>
      <c r="CZ42" s="1">
        <f>('Elektřina Stav'!DA42-'Elektřina Stav'!CZ42)*'Elektřina Stav'!$N42</f>
        <v>76655</v>
      </c>
      <c r="DA42" s="1">
        <f>('Elektřina Stav'!DB42-'Elektřina Stav'!DA42)*'Elektřina Stav'!$N42</f>
        <v>89443</v>
      </c>
      <c r="DB42" s="1">
        <f>('Elektřina Stav'!DC42-'Elektřina Stav'!DB42)*'Elektřina Stav'!$N42</f>
        <v>91268</v>
      </c>
      <c r="DC42" s="1">
        <f>('Elektřina Stav'!DD42-'Elektřina Stav'!DC42)*'Elektřina Stav'!$N42</f>
        <v>84288</v>
      </c>
      <c r="DD42" s="1">
        <f>('Elektřina Stav'!DE42-'Elektřina Stav'!DD42)*'Elektřina Stav'!$N42</f>
        <v>83512</v>
      </c>
      <c r="DE42" s="1">
        <f>('Elektřina Stav'!DF42-'Elektřina Stav'!DE42)*'Elektřina Stav'!$N42</f>
        <v>82293</v>
      </c>
      <c r="DF42" s="1">
        <f>('Elektřina Stav'!DG42-'Elektřina Stav'!DF42)*'Elektřina Stav'!$N42</f>
        <v>83104</v>
      </c>
      <c r="DG42" s="1">
        <f>('Elektřina Stav'!DH42-'Elektřina Stav'!DG42)*'Elektřina Stav'!$N42</f>
        <v>82995</v>
      </c>
      <c r="DH42" s="1">
        <f>('Elektřina Stav'!DI42-'Elektřina Stav'!DH42)*'Elektřina Stav'!$N42</f>
        <v>96804</v>
      </c>
      <c r="DI42" s="1">
        <f>('Elektřina Stav'!DJ42-'Elektřina Stav'!DI42)*'Elektřina Stav'!$N42</f>
        <v>99574</v>
      </c>
      <c r="DJ42" s="1">
        <f>('Elektřina Stav'!DK42-'Elektřina Stav'!DJ42)*'Elektřina Stav'!$N42</f>
        <v>99861</v>
      </c>
      <c r="DK42" s="1">
        <f>('Elektřina Stav'!DL42-'Elektřina Stav'!DK42)*'Elektřina Stav'!$N42</f>
        <v>73459</v>
      </c>
      <c r="DL42" s="1">
        <f>('Elektřina Stav'!DM42-'Elektřina Stav'!DL42)*'Elektřina Stav'!$N42</f>
        <v>86667</v>
      </c>
      <c r="DM42" s="1">
        <f>('Elektřina Stav'!DN42-'Elektřina Stav'!DM42)*'Elektřina Stav'!$N42</f>
        <v>92194</v>
      </c>
      <c r="DN42" s="1">
        <f>('Elektřina Stav'!DO42-'Elektřina Stav'!DN42)*'Elektřina Stav'!$N42</f>
        <v>94955</v>
      </c>
      <c r="DO42" s="1">
        <f>('Elektřina Stav'!DP42-'Elektřina Stav'!DO42)*'Elektřina Stav'!$N42</f>
        <v>97566</v>
      </c>
      <c r="DP42" s="1">
        <f>('Elektřina Stav'!DQ42-'Elektřina Stav'!DP42)*'Elektřina Stav'!$N42</f>
        <v>96027</v>
      </c>
      <c r="DQ42" s="1">
        <f>('Elektřina Stav'!DR42-'Elektřina Stav'!DQ42)*'Elektřina Stav'!$N42</f>
        <v>88309</v>
      </c>
      <c r="DR42" s="1">
        <f>('Elektřina Stav'!DS42-'Elektřina Stav'!DR42)*'Elektřina Stav'!$N42</f>
        <v>85458</v>
      </c>
      <c r="DS42" s="1">
        <f>('Elektřina Stav'!DT42-'Elektřina Stav'!DS42)*'Elektřina Stav'!$N42</f>
        <v>88642</v>
      </c>
      <c r="DT42" s="1">
        <f>('Elektřina Stav'!DU42-'Elektřina Stav'!DT42)*'Elektřina Stav'!$N42</f>
        <v>93441</v>
      </c>
      <c r="DU42" s="1">
        <f>('Elektřina Stav'!DV42-'Elektřina Stav'!DU42)*'Elektřina Stav'!$N42</f>
        <v>89580</v>
      </c>
      <c r="DV42" s="1">
        <f>('Elektřina Stav'!DW42-'Elektřina Stav'!DV42)*'Elektřina Stav'!$N42</f>
        <v>102497</v>
      </c>
      <c r="DW42" s="1">
        <f>('Elektřina Stav'!DX42-'Elektřina Stav'!DW42)*'Elektřina Stav'!$N42</f>
        <v>72801</v>
      </c>
    </row>
    <row r="43" spans="1:127">
      <c r="A43" s="1" t="str">
        <f>'Elektřina Stav'!A43</f>
        <v>ION</v>
      </c>
      <c r="B43" s="1" t="str">
        <f>'Elektřina Stav'!B43</f>
        <v>A</v>
      </c>
      <c r="C43" s="1">
        <f>'Elektřina Stav'!C43</f>
        <v>92</v>
      </c>
      <c r="D43" s="1" t="str">
        <f>'Elektřina Stav'!D43</f>
        <v>PT1</v>
      </c>
      <c r="E43" s="1" t="str">
        <f>'Elektřina Stav'!E43</f>
        <v>Ames</v>
      </c>
      <c r="F43" s="8">
        <f>'Elektřina Stav'!F43</f>
        <v>5</v>
      </c>
      <c r="G43" s="8" t="str">
        <f>'Elektřina Stav'!G43</f>
        <v>500 drtírna</v>
      </c>
      <c r="H43" s="1">
        <f>'Elektřina Stav'!H43</f>
        <v>46</v>
      </c>
      <c r="I43" s="5">
        <f>'Elektřina Stav'!I43</f>
        <v>100</v>
      </c>
      <c r="J43" s="1" t="str">
        <f>'Elektřina Stav'!J43</f>
        <v>C02</v>
      </c>
      <c r="K43" s="6" t="str">
        <f>'Elektřina Stav'!K43</f>
        <v>od 21.11.08 15:00</v>
      </c>
      <c r="L43" s="7" t="str">
        <f>'Elektřina Stav'!L43</f>
        <v>MA-0807A944-11</v>
      </c>
      <c r="M43" s="8" t="str">
        <f>'Elektřina Stav'!M43</f>
        <v>H+D</v>
      </c>
      <c r="N43" s="1">
        <f>'Elektřina Stav'!N43</f>
        <v>1</v>
      </c>
      <c r="O43" s="1">
        <f>('Elektřina Stav'!P43-'Elektřina Stav'!O43)*'Elektřina Stav'!$N43</f>
        <v>0</v>
      </c>
      <c r="P43" s="1">
        <f>('Elektřina Stav'!Q43-'Elektřina Stav'!P43)*'Elektřina Stav'!$N43</f>
        <v>0</v>
      </c>
      <c r="Q43" s="1">
        <f>('Elektřina Stav'!R43-'Elektřina Stav'!Q43)*'Elektřina Stav'!$N43</f>
        <v>0</v>
      </c>
      <c r="R43" s="1">
        <f>('Elektřina Stav'!S43-'Elektřina Stav'!R43)*'Elektřina Stav'!$N43</f>
        <v>0</v>
      </c>
      <c r="S43" s="1">
        <f>('Elektřina Stav'!T43-'Elektřina Stav'!S43)*'Elektřina Stav'!$N43</f>
        <v>0</v>
      </c>
      <c r="T43" s="1">
        <f>('Elektřina Stav'!U43-'Elektřina Stav'!T43)*'Elektřina Stav'!$N43</f>
        <v>0</v>
      </c>
      <c r="U43" s="1">
        <f>('Elektřina Stav'!V43-'Elektřina Stav'!U43)*'Elektřina Stav'!$N43</f>
        <v>0</v>
      </c>
      <c r="V43" s="1">
        <f>('Elektřina Stav'!W43-'Elektřina Stav'!V43)*'Elektřina Stav'!$N43</f>
        <v>0</v>
      </c>
      <c r="W43" s="1">
        <f>('Elektřina Stav'!X43-'Elektřina Stav'!W43)*'Elektřina Stav'!$N43</f>
        <v>0</v>
      </c>
      <c r="X43" s="1">
        <f>('Elektřina Stav'!Y43-'Elektřina Stav'!X43)*'Elektřina Stav'!$N43</f>
        <v>0</v>
      </c>
      <c r="Y43" s="1">
        <f>('Elektřina Stav'!Z43-'Elektřina Stav'!Y43)*'Elektřina Stav'!$N43</f>
        <v>0</v>
      </c>
      <c r="Z43" s="1">
        <f>('Elektřina Stav'!AA43-'Elektřina Stav'!Z43)*'Elektřina Stav'!$N43</f>
        <v>0</v>
      </c>
      <c r="AA43" s="1">
        <f>('Elektřina Stav'!AB43-'Elektřina Stav'!AA43)*'Elektřina Stav'!$N43</f>
        <v>0</v>
      </c>
      <c r="AB43" s="1">
        <f>('Elektřina Stav'!AC43-'Elektřina Stav'!AB43)*'Elektřina Stav'!$N43</f>
        <v>0</v>
      </c>
      <c r="AC43" s="1">
        <f>('Elektřina Stav'!AD43-'Elektřina Stav'!AC43)*'Elektřina Stav'!$N43</f>
        <v>0</v>
      </c>
      <c r="AD43" s="1">
        <f>('Elektřina Stav'!AE43-'Elektřina Stav'!AD43)*'Elektřina Stav'!$N43</f>
        <v>1378</v>
      </c>
      <c r="AE43" s="1">
        <f>('Elektřina Stav'!AF43-'Elektřina Stav'!AE43)*'Elektřina Stav'!$N43</f>
        <v>4079</v>
      </c>
      <c r="AF43" s="1">
        <f>('Elektřina Stav'!AG43-'Elektřina Stav'!AF43)*'Elektřina Stav'!$N43</f>
        <v>4971</v>
      </c>
      <c r="AG43" s="1">
        <f>('Elektřina Stav'!AH43-'Elektřina Stav'!AG43)*'Elektřina Stav'!$N43</f>
        <v>5015</v>
      </c>
      <c r="AH43" s="1">
        <f>('Elektřina Stav'!AI43-'Elektřina Stav'!AH43)*'Elektřina Stav'!$N43</f>
        <v>5478</v>
      </c>
      <c r="AI43" s="1">
        <f>('Elektřina Stav'!AJ43-'Elektřina Stav'!AI43)*'Elektřina Stav'!$N43</f>
        <v>2570</v>
      </c>
      <c r="AJ43" s="1">
        <f>('Elektřina Stav'!AK43-'Elektřina Stav'!AJ43)*'Elektřina Stav'!$N43</f>
        <v>3459</v>
      </c>
      <c r="AK43" s="1">
        <f>('Elektřina Stav'!AL43-'Elektřina Stav'!AK43)*'Elektřina Stav'!$N43</f>
        <v>4407</v>
      </c>
      <c r="AL43" s="1">
        <f>('Elektřina Stav'!AM43-'Elektřina Stav'!AL43)*'Elektřina Stav'!$N43</f>
        <v>3612</v>
      </c>
      <c r="AM43" s="1">
        <f>('Elektřina Stav'!AN43-'Elektřina Stav'!AM43)*'Elektřina Stav'!$N43</f>
        <v>3386</v>
      </c>
      <c r="AN43" s="1">
        <f>('Elektřina Stav'!AO43-'Elektřina Stav'!AN43)*'Elektřina Stav'!$N43</f>
        <v>4266</v>
      </c>
      <c r="AO43" s="1">
        <f>('Elektřina Stav'!AP43-'Elektřina Stav'!AO43)*'Elektřina Stav'!$N43</f>
        <v>4141</v>
      </c>
      <c r="AP43" s="1">
        <f>('Elektřina Stav'!AQ43-'Elektřina Stav'!AP43)*'Elektřina Stav'!$N43</f>
        <v>3652</v>
      </c>
      <c r="AQ43" s="1">
        <f>('Elektřina Stav'!AR43-'Elektřina Stav'!AQ43)*'Elektřina Stav'!$N43</f>
        <v>2764</v>
      </c>
      <c r="AR43" s="1">
        <f>('Elektřina Stav'!AS43-'Elektřina Stav'!AR43)*'Elektřina Stav'!$N43</f>
        <v>3665</v>
      </c>
      <c r="AS43" s="1">
        <f>('Elektřina Stav'!AT43-'Elektřina Stav'!AS43)*'Elektřina Stav'!$N43</f>
        <v>4152</v>
      </c>
      <c r="AT43" s="1">
        <f>('Elektřina Stav'!AU43-'Elektřina Stav'!AT43)*'Elektřina Stav'!$N43</f>
        <v>4889</v>
      </c>
      <c r="AU43" s="1">
        <f>('Elektřina Stav'!AV43-'Elektřina Stav'!AU43)*'Elektřina Stav'!$N43</f>
        <v>4575</v>
      </c>
      <c r="AV43" s="1">
        <f>('Elektřina Stav'!AW43-'Elektřina Stav'!AV43)*'Elektřina Stav'!$N43</f>
        <v>4125</v>
      </c>
      <c r="AW43" s="1">
        <f>('Elektřina Stav'!AX43-'Elektřina Stav'!AW43)*'Elektřina Stav'!$N43</f>
        <v>3610</v>
      </c>
      <c r="AX43" s="1">
        <f>('Elektřina Stav'!AY43-'Elektřina Stav'!AX43)*'Elektřina Stav'!$N43</f>
        <v>2152</v>
      </c>
      <c r="AY43" s="1">
        <f>('Elektřina Stav'!AZ43-'Elektřina Stav'!AY43)*'Elektřina Stav'!$N43</f>
        <v>3086</v>
      </c>
      <c r="AZ43" s="1">
        <f>('Elektřina Stav'!BA43-'Elektřina Stav'!AZ43)*'Elektřina Stav'!$N43</f>
        <v>4017</v>
      </c>
      <c r="BA43" s="1">
        <f>('Elektřina Stav'!BB43-'Elektřina Stav'!BA43)*'Elektřina Stav'!$N43</f>
        <v>3877</v>
      </c>
      <c r="BB43" s="1">
        <f>('Elektřina Stav'!BC43-'Elektřina Stav'!BB43)*'Elektřina Stav'!$N43</f>
        <v>4828</v>
      </c>
      <c r="BC43" s="1">
        <f>('Elektřina Stav'!BD43-'Elektřina Stav'!BC43)*'Elektřina Stav'!$N43</f>
        <v>3725</v>
      </c>
      <c r="BD43" s="1">
        <f>('Elektřina Stav'!BE43-'Elektřina Stav'!BD43)*'Elektřina Stav'!$N43</f>
        <v>5026</v>
      </c>
      <c r="BE43" s="1">
        <f>('Elektřina Stav'!BF43-'Elektřina Stav'!BE43)*'Elektřina Stav'!$N43</f>
        <v>5387</v>
      </c>
      <c r="BF43" s="1">
        <f>('Elektřina Stav'!BG43-'Elektřina Stav'!BF43)*'Elektřina Stav'!$N43</f>
        <v>4856</v>
      </c>
      <c r="BG43" s="1">
        <f>('Elektřina Stav'!BH43-'Elektřina Stav'!BG43)*'Elektřina Stav'!$N43</f>
        <v>3914</v>
      </c>
      <c r="BH43" s="1">
        <f>('Elektřina Stav'!BI43-'Elektřina Stav'!BH43)*'Elektřina Stav'!$N43</f>
        <v>4452</v>
      </c>
      <c r="BI43" s="1">
        <f>('Elektřina Stav'!BJ43-'Elektřina Stav'!BI43)*'Elektřina Stav'!$N43</f>
        <v>3226</v>
      </c>
      <c r="BJ43" s="1">
        <f>('Elektřina Stav'!BK43-'Elektřina Stav'!BJ43)*'Elektřina Stav'!$N43</f>
        <v>2435</v>
      </c>
      <c r="BK43" s="1">
        <f>('Elektřina Stav'!BL43-'Elektřina Stav'!BK43)*'Elektřina Stav'!$N43</f>
        <v>2697</v>
      </c>
      <c r="BL43" s="1">
        <f>('Elektřina Stav'!BM43-'Elektřina Stav'!BL43)*'Elektřina Stav'!$N43</f>
        <v>3532</v>
      </c>
      <c r="BM43" s="1">
        <f>('Elektřina Stav'!BN43-'Elektřina Stav'!BM43)*'Elektřina Stav'!$N43</f>
        <v>3437</v>
      </c>
      <c r="BN43" s="1">
        <f>('Elektřina Stav'!BO43-'Elektřina Stav'!BN43)*'Elektřina Stav'!$N43</f>
        <v>4446</v>
      </c>
      <c r="BO43" s="1">
        <f>('Elektřina Stav'!BP43-'Elektřina Stav'!BO43)*'Elektřina Stav'!$N43</f>
        <v>2201</v>
      </c>
      <c r="BP43" s="1">
        <f>('Elektřina Stav'!BQ43-'Elektřina Stav'!BP43)*'Elektřina Stav'!$N43</f>
        <v>6794</v>
      </c>
      <c r="BQ43" s="1">
        <f>('Elektřina Stav'!BR43-'Elektřina Stav'!BQ43)*'Elektřina Stav'!$N43</f>
        <v>4632</v>
      </c>
      <c r="BR43" s="1">
        <f>('Elektřina Stav'!BS43-'Elektřina Stav'!BR43)*'Elektřina Stav'!$N43</f>
        <v>4587</v>
      </c>
      <c r="BS43" s="1">
        <f>('Elektřina Stav'!BT43-'Elektřina Stav'!BS43)*'Elektřina Stav'!$N43</f>
        <v>3460</v>
      </c>
      <c r="BT43" s="1">
        <f>('Elektřina Stav'!BU43-'Elektřina Stav'!BT43)*'Elektřina Stav'!$N43</f>
        <v>2805</v>
      </c>
      <c r="BU43" s="1">
        <f>('Elektřina Stav'!BV43-'Elektřina Stav'!BU43)*'Elektřina Stav'!$N43</f>
        <v>3390</v>
      </c>
      <c r="BV43" s="1">
        <f>('Elektřina Stav'!BW43-'Elektřina Stav'!BV43)*'Elektřina Stav'!$N43</f>
        <v>3070</v>
      </c>
      <c r="BW43" s="1">
        <f>('Elektřina Stav'!BX43-'Elektřina Stav'!BW43)*'Elektřina Stav'!$N43</f>
        <v>2803</v>
      </c>
      <c r="BX43" s="1">
        <f>('Elektřina Stav'!BY43-'Elektřina Stav'!BX43)*'Elektřina Stav'!$N43</f>
        <v>3290</v>
      </c>
      <c r="BY43" s="1">
        <f>('Elektřina Stav'!BZ43-'Elektřina Stav'!BY43)*'Elektřina Stav'!$N43</f>
        <v>4543</v>
      </c>
      <c r="BZ43" s="1">
        <f>('Elektřina Stav'!CA43-'Elektřina Stav'!BZ43)*'Elektřina Stav'!$N43</f>
        <v>5210</v>
      </c>
      <c r="CA43" s="1">
        <f>('Elektřina Stav'!CB43-'Elektřina Stav'!CA43)*'Elektřina Stav'!$N43</f>
        <v>3423</v>
      </c>
      <c r="CB43" s="1">
        <f>('Elektřina Stav'!CC43-'Elektřina Stav'!CB43)*'Elektřina Stav'!$N43</f>
        <v>4532</v>
      </c>
      <c r="CC43" s="1">
        <f>('Elektřina Stav'!CD43-'Elektřina Stav'!CC43)*'Elektřina Stav'!$N43</f>
        <v>3917</v>
      </c>
      <c r="CD43" s="1">
        <f>('Elektřina Stav'!CE43-'Elektřina Stav'!CD43)*'Elektřina Stav'!$N43</f>
        <v>3785</v>
      </c>
      <c r="CE43" s="1">
        <f>('Elektřina Stav'!CF43-'Elektřina Stav'!CE43)*'Elektřina Stav'!$N43</f>
        <v>3622</v>
      </c>
      <c r="CF43" s="1">
        <f>('Elektřina Stav'!CG43-'Elektřina Stav'!CF43)*'Elektřina Stav'!$N43</f>
        <v>2853</v>
      </c>
      <c r="CG43" s="1">
        <f>('Elektřina Stav'!CH43-'Elektřina Stav'!CG43)*'Elektřina Stav'!$N43</f>
        <v>2390</v>
      </c>
      <c r="CH43" s="1">
        <f>('Elektřina Stav'!CI43-'Elektřina Stav'!CH43)*'Elektřina Stav'!$N43</f>
        <v>1517</v>
      </c>
      <c r="CI43" s="1">
        <f>('Elektřina Stav'!CJ43-'Elektřina Stav'!CI43)*'Elektřina Stav'!$N43</f>
        <v>1434</v>
      </c>
      <c r="CJ43" s="1">
        <f>('Elektřina Stav'!CK43-'Elektřina Stav'!CJ43)*'Elektřina Stav'!$N43</f>
        <v>664</v>
      </c>
      <c r="CK43" s="1">
        <f>('Elektřina Stav'!CL43-'Elektřina Stav'!CK43)*'Elektřina Stav'!$N43</f>
        <v>691</v>
      </c>
      <c r="CL43" s="1">
        <f>('Elektřina Stav'!CM43-'Elektřina Stav'!CL43)*'Elektřina Stav'!$N43</f>
        <v>513</v>
      </c>
      <c r="CM43" s="1">
        <f>('Elektřina Stav'!CN43-'Elektřina Stav'!CM43)*'Elektřina Stav'!$N43</f>
        <v>426</v>
      </c>
      <c r="CN43" s="1">
        <f>('Elektřina Stav'!CO43-'Elektřina Stav'!CN43)*'Elektřina Stav'!$N43</f>
        <v>435</v>
      </c>
      <c r="CO43" s="1">
        <f>('Elektřina Stav'!CP43-'Elektřina Stav'!CO43)*'Elektřina Stav'!$N43</f>
        <v>367</v>
      </c>
      <c r="CP43" s="1">
        <f>('Elektřina Stav'!CQ43-'Elektřina Stav'!CP43)*'Elektřina Stav'!$N43</f>
        <v>693</v>
      </c>
      <c r="CQ43" s="1">
        <f>('Elektřina Stav'!CR43-'Elektřina Stav'!CQ43)*'Elektřina Stav'!$N43</f>
        <v>2889</v>
      </c>
      <c r="CR43" s="1">
        <f>('Elektřina Stav'!CS43-'Elektřina Stav'!CR43)*'Elektřina Stav'!$N43</f>
        <v>2647</v>
      </c>
      <c r="CS43" s="1">
        <f>('Elektřina Stav'!CT43-'Elektřina Stav'!CS43)*'Elektřina Stav'!$N43</f>
        <v>2738</v>
      </c>
      <c r="CT43" s="1">
        <f>('Elektřina Stav'!CU43-'Elektřina Stav'!CT43)*'Elektřina Stav'!$N43</f>
        <v>2641</v>
      </c>
      <c r="CU43" s="1">
        <f>('Elektřina Stav'!CV43-'Elektřina Stav'!CU43)*'Elektřina Stav'!$N43</f>
        <v>2411</v>
      </c>
      <c r="CV43" s="1">
        <f>('Elektřina Stav'!CW43-'Elektřina Stav'!CV43)*'Elektřina Stav'!$N43</f>
        <v>2999</v>
      </c>
      <c r="CW43" s="1">
        <f>('Elektřina Stav'!CX43-'Elektřina Stav'!CW43)*'Elektřina Stav'!$N43</f>
        <v>3608</v>
      </c>
      <c r="CX43" s="1">
        <f>('Elektřina Stav'!CY43-'Elektřina Stav'!CX43)*'Elektřina Stav'!$N43</f>
        <v>3495</v>
      </c>
      <c r="CY43" s="1">
        <f>('Elektřina Stav'!CZ43-'Elektřina Stav'!CY43)*'Elektřina Stav'!$N43</f>
        <v>3309</v>
      </c>
      <c r="CZ43" s="1">
        <f>('Elektřina Stav'!DA43-'Elektřina Stav'!CZ43)*'Elektřina Stav'!$N43</f>
        <v>2586</v>
      </c>
      <c r="DA43" s="1">
        <f>('Elektřina Stav'!DB43-'Elektřina Stav'!DA43)*'Elektřina Stav'!$N43</f>
        <v>2561</v>
      </c>
      <c r="DB43" s="1">
        <f>('Elektřina Stav'!DC43-'Elektřina Stav'!DB43)*'Elektřina Stav'!$N43</f>
        <v>2601</v>
      </c>
      <c r="DC43" s="1">
        <f>('Elektřina Stav'!DD43-'Elektřina Stav'!DC43)*'Elektřina Stav'!$N43</f>
        <v>2357</v>
      </c>
      <c r="DD43" s="1">
        <f>('Elektřina Stav'!DE43-'Elektřina Stav'!DD43)*'Elektřina Stav'!$N43</f>
        <v>2288</v>
      </c>
      <c r="DE43" s="1">
        <f>('Elektřina Stav'!DF43-'Elektřina Stav'!DE43)*'Elektřina Stav'!$N43</f>
        <v>2734</v>
      </c>
      <c r="DF43" s="1">
        <f>('Elektřina Stav'!DG43-'Elektřina Stav'!DF43)*'Elektřina Stav'!$N43</f>
        <v>2730</v>
      </c>
      <c r="DG43" s="1">
        <f>('Elektřina Stav'!DH43-'Elektřina Stav'!DG43)*'Elektřina Stav'!$N43</f>
        <v>2419</v>
      </c>
      <c r="DH43" s="1">
        <f>('Elektřina Stav'!DI43-'Elektřina Stav'!DH43)*'Elektřina Stav'!$N43</f>
        <v>2810</v>
      </c>
      <c r="DI43" s="1">
        <f>('Elektřina Stav'!DJ43-'Elektřina Stav'!DI43)*'Elektřina Stav'!$N43</f>
        <v>3516</v>
      </c>
      <c r="DJ43" s="1">
        <f>('Elektřina Stav'!DK43-'Elektřina Stav'!DJ43)*'Elektřina Stav'!$N43</f>
        <v>3432</v>
      </c>
      <c r="DK43" s="1">
        <f>('Elektřina Stav'!DL43-'Elektřina Stav'!DK43)*'Elektřina Stav'!$N43</f>
        <v>2770</v>
      </c>
      <c r="DL43" s="1">
        <f>('Elektřina Stav'!DM43-'Elektřina Stav'!DL43)*'Elektřina Stav'!$N43</f>
        <v>3708</v>
      </c>
      <c r="DM43" s="1">
        <f>('Elektřina Stav'!DN43-'Elektřina Stav'!DM43)*'Elektřina Stav'!$N43</f>
        <v>2819</v>
      </c>
      <c r="DN43" s="1">
        <f>('Elektřina Stav'!DO43-'Elektřina Stav'!DN43)*'Elektřina Stav'!$N43</f>
        <v>3315</v>
      </c>
      <c r="DO43" s="1">
        <f>('Elektřina Stav'!DP43-'Elektřina Stav'!DO43)*'Elektřina Stav'!$N43</f>
        <v>3106</v>
      </c>
      <c r="DP43" s="1">
        <f>('Elektřina Stav'!DQ43-'Elektřina Stav'!DP43)*'Elektřina Stav'!$N43</f>
        <v>3946</v>
      </c>
      <c r="DQ43" s="1">
        <f>('Elektřina Stav'!DR43-'Elektřina Stav'!DQ43)*'Elektřina Stav'!$N43</f>
        <v>3658</v>
      </c>
      <c r="DR43" s="1">
        <f>('Elektřina Stav'!DS43-'Elektřina Stav'!DR43)*'Elektřina Stav'!$N43</f>
        <v>2875</v>
      </c>
      <c r="DS43" s="1">
        <f>('Elektřina Stav'!DT43-'Elektřina Stav'!DS43)*'Elektřina Stav'!$N43</f>
        <v>3100</v>
      </c>
      <c r="DT43" s="1">
        <f>('Elektřina Stav'!DU43-'Elektřina Stav'!DT43)*'Elektřina Stav'!$N43</f>
        <v>2489</v>
      </c>
      <c r="DU43" s="1">
        <f>('Elektřina Stav'!DV43-'Elektřina Stav'!DU43)*'Elektřina Stav'!$N43</f>
        <v>2766</v>
      </c>
      <c r="DV43" s="1">
        <f>('Elektřina Stav'!DW43-'Elektřina Stav'!DV43)*'Elektřina Stav'!$N43</f>
        <v>2928</v>
      </c>
      <c r="DW43" s="1">
        <f>('Elektřina Stav'!DX43-'Elektřina Stav'!DW43)*'Elektřina Stav'!$N43</f>
        <v>2569</v>
      </c>
    </row>
    <row r="44" spans="1:127">
      <c r="A44" s="1" t="str">
        <f>'Elektřina Stav'!A44</f>
        <v>ION</v>
      </c>
      <c r="B44" s="1" t="str">
        <f>'Elektřina Stav'!B44</f>
        <v>A</v>
      </c>
      <c r="C44" s="1">
        <f>'Elektřina Stav'!C44</f>
        <v>130</v>
      </c>
      <c r="D44" s="1" t="str">
        <f>'Elektřina Stav'!D44</f>
        <v>PT1</v>
      </c>
      <c r="E44" s="1" t="str">
        <f>'Elektřina Stav'!E44</f>
        <v>Becker Bohemia</v>
      </c>
      <c r="F44" s="8">
        <f>'Elektřina Stav'!F44</f>
        <v>82</v>
      </c>
      <c r="G44" s="8">
        <f>'Elektřina Stav'!G44</f>
        <v>8200</v>
      </c>
      <c r="H44" s="1">
        <f>'Elektřina Stav'!H44</f>
        <v>49</v>
      </c>
      <c r="I44" s="5">
        <f>'Elektřina Stav'!I44</f>
        <v>315</v>
      </c>
      <c r="J44" s="1" t="str">
        <f>'Elektřina Stav'!J44</f>
        <v>C02</v>
      </c>
      <c r="K44" s="6">
        <f>'Elektřina Stav'!K44</f>
        <v>0</v>
      </c>
      <c r="L44" s="7" t="str">
        <f>'Elektřina Stav'!L44</f>
        <v>MA-0807A727-11</v>
      </c>
      <c r="M44" s="8">
        <f>'Elektřina Stav'!M44</f>
        <v>24</v>
      </c>
      <c r="N44" s="1">
        <f>'Elektřina Stav'!N44</f>
        <v>1</v>
      </c>
      <c r="O44" s="1">
        <f>('Elektřina Stav'!P44-'Elektřina Stav'!O44)*'Elektřina Stav'!$N44</f>
        <v>0</v>
      </c>
      <c r="P44" s="1">
        <f>('Elektřina Stav'!Q44-'Elektřina Stav'!P44)*'Elektřina Stav'!$N44</f>
        <v>0</v>
      </c>
      <c r="Q44" s="1">
        <f>('Elektřina Stav'!R44-'Elektřina Stav'!Q44)*'Elektřina Stav'!$N44</f>
        <v>0</v>
      </c>
      <c r="R44" s="1">
        <f>('Elektřina Stav'!S44-'Elektřina Stav'!R44)*'Elektřina Stav'!$N44</f>
        <v>0</v>
      </c>
      <c r="S44" s="1">
        <f>('Elektřina Stav'!T44-'Elektřina Stav'!S44)*'Elektřina Stav'!$N44</f>
        <v>0</v>
      </c>
      <c r="T44" s="1">
        <f>('Elektřina Stav'!U44-'Elektřina Stav'!T44)*'Elektřina Stav'!$N44</f>
        <v>0</v>
      </c>
      <c r="U44" s="1">
        <f>('Elektřina Stav'!V44-'Elektřina Stav'!U44)*'Elektřina Stav'!$N44</f>
        <v>0</v>
      </c>
      <c r="V44" s="1">
        <f>('Elektřina Stav'!W44-'Elektřina Stav'!V44)*'Elektřina Stav'!$N44</f>
        <v>0</v>
      </c>
      <c r="W44" s="1">
        <f>('Elektřina Stav'!X44-'Elektřina Stav'!W44)*'Elektřina Stav'!$N44</f>
        <v>0</v>
      </c>
      <c r="X44" s="1">
        <f>('Elektřina Stav'!Y44-'Elektřina Stav'!X44)*'Elektřina Stav'!$N44</f>
        <v>0</v>
      </c>
      <c r="Y44" s="1">
        <f>('Elektřina Stav'!Z44-'Elektřina Stav'!Y44)*'Elektřina Stav'!$N44</f>
        <v>0</v>
      </c>
      <c r="Z44" s="1">
        <f>('Elektřina Stav'!AA44-'Elektřina Stav'!Z44)*'Elektřina Stav'!$N44</f>
        <v>0</v>
      </c>
      <c r="AA44" s="1">
        <f>('Elektřina Stav'!AB44-'Elektřina Stav'!AA44)*'Elektřina Stav'!$N44</f>
        <v>0</v>
      </c>
      <c r="AB44" s="1">
        <f>('Elektřina Stav'!AC44-'Elektřina Stav'!AB44)*'Elektřina Stav'!$N44</f>
        <v>0</v>
      </c>
      <c r="AC44" s="1">
        <f>('Elektřina Stav'!AD44-'Elektřina Stav'!AC44)*'Elektřina Stav'!$N44</f>
        <v>0</v>
      </c>
      <c r="AD44" s="1">
        <f>('Elektřina Stav'!AE44-'Elektřina Stav'!AD44)*'Elektřina Stav'!$N44</f>
        <v>0</v>
      </c>
      <c r="AE44" s="1">
        <f>('Elektřina Stav'!AF44-'Elektřina Stav'!AE44)*'Elektřina Stav'!$N44</f>
        <v>0</v>
      </c>
      <c r="AF44" s="1">
        <f>('Elektřina Stav'!AG44-'Elektřina Stav'!AF44)*'Elektřina Stav'!$N44</f>
        <v>0</v>
      </c>
      <c r="AG44" s="1">
        <f>('Elektřina Stav'!AH44-'Elektřina Stav'!AG44)*'Elektřina Stav'!$N44</f>
        <v>0</v>
      </c>
      <c r="AH44" s="1">
        <f>('Elektřina Stav'!AI44-'Elektřina Stav'!AH44)*'Elektřina Stav'!$N44</f>
        <v>0</v>
      </c>
      <c r="AI44" s="1">
        <f>('Elektřina Stav'!AJ44-'Elektřina Stav'!AI44)*'Elektřina Stav'!$N44</f>
        <v>0</v>
      </c>
      <c r="AJ44" s="1">
        <f>('Elektřina Stav'!AK44-'Elektřina Stav'!AJ44)*'Elektřina Stav'!$N44</f>
        <v>0</v>
      </c>
      <c r="AK44" s="1">
        <f>('Elektřina Stav'!AL44-'Elektřina Stav'!AK44)*'Elektřina Stav'!$N44</f>
        <v>0</v>
      </c>
      <c r="AL44" s="1">
        <f>('Elektřina Stav'!AM44-'Elektřina Stav'!AL44)*'Elektřina Stav'!$N44</f>
        <v>0</v>
      </c>
      <c r="AM44" s="1">
        <f>('Elektřina Stav'!AN44-'Elektřina Stav'!AM44)*'Elektřina Stav'!$N44</f>
        <v>0</v>
      </c>
      <c r="AN44" s="1">
        <f>('Elektřina Stav'!AO44-'Elektřina Stav'!AN44)*'Elektřina Stav'!$N44</f>
        <v>0</v>
      </c>
      <c r="AO44" s="1">
        <f>('Elektřina Stav'!AP44-'Elektřina Stav'!AO44)*'Elektřina Stav'!$N44</f>
        <v>0</v>
      </c>
      <c r="AP44" s="1">
        <f>('Elektřina Stav'!AQ44-'Elektřina Stav'!AP44)*'Elektřina Stav'!$N44</f>
        <v>0</v>
      </c>
      <c r="AQ44" s="1">
        <f>('Elektřina Stav'!AR44-'Elektřina Stav'!AQ44)*'Elektřina Stav'!$N44</f>
        <v>0</v>
      </c>
      <c r="AR44" s="1">
        <f>('Elektřina Stav'!AS44-'Elektřina Stav'!AR44)*'Elektřina Stav'!$N44</f>
        <v>0</v>
      </c>
      <c r="AS44" s="1">
        <f>('Elektřina Stav'!AT44-'Elektřina Stav'!AS44)*'Elektřina Stav'!$N44</f>
        <v>0</v>
      </c>
      <c r="AT44" s="1">
        <f>('Elektřina Stav'!AU44-'Elektřina Stav'!AT44)*'Elektřina Stav'!$N44</f>
        <v>0</v>
      </c>
      <c r="AU44" s="1">
        <f>('Elektřina Stav'!AV44-'Elektřina Stav'!AU44)*'Elektřina Stav'!$N44</f>
        <v>0</v>
      </c>
      <c r="AV44" s="1">
        <f>('Elektřina Stav'!AW44-'Elektřina Stav'!AV44)*'Elektřina Stav'!$N44</f>
        <v>0</v>
      </c>
      <c r="AW44" s="1">
        <f>('Elektřina Stav'!AX44-'Elektřina Stav'!AW44)*'Elektřina Stav'!$N44</f>
        <v>0</v>
      </c>
      <c r="AX44" s="1">
        <f>('Elektřina Stav'!AY44-'Elektřina Stav'!AX44)*'Elektřina Stav'!$N44</f>
        <v>0</v>
      </c>
      <c r="AY44" s="1">
        <f>('Elektřina Stav'!AZ44-'Elektřina Stav'!AY44)*'Elektřina Stav'!$N44</f>
        <v>0</v>
      </c>
      <c r="AZ44" s="1">
        <f>('Elektřina Stav'!BA44-'Elektřina Stav'!AZ44)*'Elektřina Stav'!$N44</f>
        <v>0</v>
      </c>
      <c r="BA44" s="1">
        <f>('Elektřina Stav'!BB44-'Elektřina Stav'!BA44)*'Elektřina Stav'!$N44</f>
        <v>0</v>
      </c>
      <c r="BB44" s="1">
        <f>('Elektřina Stav'!BC44-'Elektřina Stav'!BB44)*'Elektřina Stav'!$N44</f>
        <v>0</v>
      </c>
      <c r="BC44" s="1">
        <f>('Elektřina Stav'!BD44-'Elektřina Stav'!BC44)*'Elektřina Stav'!$N44</f>
        <v>0</v>
      </c>
      <c r="BD44" s="1">
        <f>('Elektřina Stav'!BE44-'Elektřina Stav'!BD44)*'Elektřina Stav'!$N44</f>
        <v>0</v>
      </c>
      <c r="BE44" s="1">
        <f>('Elektřina Stav'!BF44-'Elektřina Stav'!BE44)*'Elektřina Stav'!$N44</f>
        <v>0</v>
      </c>
      <c r="BF44" s="1">
        <f>('Elektřina Stav'!BG44-'Elektřina Stav'!BF44)*'Elektřina Stav'!$N44</f>
        <v>0</v>
      </c>
      <c r="BG44" s="1">
        <f>('Elektřina Stav'!BH44-'Elektřina Stav'!BG44)*'Elektřina Stav'!$N44</f>
        <v>0</v>
      </c>
      <c r="BH44" s="1">
        <f>('Elektřina Stav'!BI44-'Elektřina Stav'!BH44)*'Elektřina Stav'!$N44</f>
        <v>0</v>
      </c>
      <c r="BI44" s="1">
        <f>('Elektřina Stav'!BJ44-'Elektřina Stav'!BI44)*'Elektřina Stav'!$N44</f>
        <v>0</v>
      </c>
      <c r="BJ44" s="1">
        <f>('Elektřina Stav'!BK44-'Elektřina Stav'!BJ44)*'Elektřina Stav'!$N44</f>
        <v>0</v>
      </c>
      <c r="BK44" s="1">
        <f>('Elektřina Stav'!BL44-'Elektřina Stav'!BK44)*'Elektřina Stav'!$N44</f>
        <v>0</v>
      </c>
      <c r="BL44" s="1">
        <f>('Elektřina Stav'!BM44-'Elektřina Stav'!BL44)*'Elektřina Stav'!$N44</f>
        <v>0</v>
      </c>
      <c r="BM44" s="1">
        <f>('Elektřina Stav'!BN44-'Elektřina Stav'!BM44)*'Elektřina Stav'!$N44</f>
        <v>0</v>
      </c>
      <c r="BN44" s="1">
        <f>('Elektřina Stav'!BO44-'Elektřina Stav'!BN44)*'Elektřina Stav'!$N44</f>
        <v>0</v>
      </c>
      <c r="BO44" s="1">
        <f>('Elektřina Stav'!BP44-'Elektřina Stav'!BO44)*'Elektřina Stav'!$N44</f>
        <v>0</v>
      </c>
      <c r="BP44" s="1">
        <f>('Elektřina Stav'!BQ44-'Elektřina Stav'!BP44)*'Elektřina Stav'!$N44</f>
        <v>0</v>
      </c>
      <c r="BQ44" s="1">
        <f>('Elektřina Stav'!BR44-'Elektřina Stav'!BQ44)*'Elektřina Stav'!$N44</f>
        <v>0</v>
      </c>
      <c r="BR44" s="1">
        <f>('Elektřina Stav'!BS44-'Elektřina Stav'!BR44)*'Elektřina Stav'!$N44</f>
        <v>0</v>
      </c>
      <c r="BS44" s="1">
        <f>('Elektřina Stav'!BT44-'Elektřina Stav'!BS44)*'Elektřina Stav'!$N44</f>
        <v>0</v>
      </c>
      <c r="BT44" s="1">
        <f>('Elektřina Stav'!BU44-'Elektřina Stav'!BT44)*'Elektřina Stav'!$N44</f>
        <v>464621</v>
      </c>
      <c r="BU44" s="1">
        <f>('Elektřina Stav'!BV44-'Elektřina Stav'!BU44)*'Elektřina Stav'!$N44</f>
        <v>2</v>
      </c>
      <c r="BV44" s="1">
        <f>('Elektřina Stav'!BW44-'Elektřina Stav'!BV44)*'Elektřina Stav'!$N44</f>
        <v>47</v>
      </c>
      <c r="BW44" s="1">
        <f>('Elektřina Stav'!BX44-'Elektřina Stav'!BW44)*'Elektřina Stav'!$N44</f>
        <v>56</v>
      </c>
      <c r="BX44" s="1">
        <f>('Elektřina Stav'!BY44-'Elektřina Stav'!BX44)*'Elektřina Stav'!$N44</f>
        <v>242</v>
      </c>
      <c r="BY44" s="1">
        <f>('Elektřina Stav'!BZ44-'Elektřina Stav'!BY44)*'Elektřina Stav'!$N44</f>
        <v>1659</v>
      </c>
      <c r="BZ44" s="1">
        <f>('Elektřina Stav'!CA44-'Elektřina Stav'!BZ44)*'Elektřina Stav'!$N44</f>
        <v>5384</v>
      </c>
      <c r="CA44" s="1">
        <f>('Elektřina Stav'!CB44-'Elektřina Stav'!CA44)*'Elektřina Stav'!$N44</f>
        <v>6788</v>
      </c>
      <c r="CB44" s="1">
        <f>('Elektřina Stav'!CC44-'Elektřina Stav'!CB44)*'Elektřina Stav'!$N44</f>
        <v>5042</v>
      </c>
      <c r="CC44" s="1">
        <f>('Elektřina Stav'!CD44-'Elektřina Stav'!CC44)*'Elektřina Stav'!$N44</f>
        <v>6830</v>
      </c>
      <c r="CD44" s="1">
        <f>('Elektřina Stav'!CE44-'Elektřina Stav'!CD44)*'Elektřina Stav'!$N44</f>
        <v>2792</v>
      </c>
      <c r="CE44" s="1">
        <f>('Elektřina Stav'!CF44-'Elektřina Stav'!CE44)*'Elektřina Stav'!$N44</f>
        <v>1643</v>
      </c>
      <c r="CF44" s="1">
        <f>('Elektřina Stav'!CG44-'Elektřina Stav'!CF44)*'Elektřina Stav'!$N44</f>
        <v>1918</v>
      </c>
      <c r="CG44" s="1">
        <f>('Elektřina Stav'!CH44-'Elektřina Stav'!CG44)*'Elektřina Stav'!$N44</f>
        <v>1148</v>
      </c>
      <c r="CH44" s="1">
        <f>('Elektřina Stav'!CI44-'Elektřina Stav'!CH44)*'Elektřina Stav'!$N44</f>
        <v>3075</v>
      </c>
      <c r="CI44" s="1">
        <f>('Elektřina Stav'!CJ44-'Elektřina Stav'!CI44)*'Elektřina Stav'!$N44</f>
        <v>4340</v>
      </c>
      <c r="CJ44" s="1">
        <f>('Elektřina Stav'!CK44-'Elektřina Stav'!CJ44)*'Elektřina Stav'!$N44</f>
        <v>5455</v>
      </c>
      <c r="CK44" s="1">
        <f>('Elektřina Stav'!CL44-'Elektřina Stav'!CK44)*'Elektřina Stav'!$N44</f>
        <v>5328</v>
      </c>
      <c r="CL44" s="1">
        <f>('Elektřina Stav'!CM44-'Elektřina Stav'!CL44)*'Elektřina Stav'!$N44</f>
        <v>9198</v>
      </c>
      <c r="CM44" s="1">
        <f>('Elektřina Stav'!CN44-'Elektřina Stav'!CM44)*'Elektřina Stav'!$N44</f>
        <v>7026</v>
      </c>
      <c r="CN44" s="1">
        <f>('Elektřina Stav'!CO44-'Elektřina Stav'!CN44)*'Elektřina Stav'!$N44</f>
        <v>12100</v>
      </c>
      <c r="CO44" s="1">
        <f>('Elektřina Stav'!CP44-'Elektřina Stav'!CO44)*'Elektřina Stav'!$N44</f>
        <v>11740</v>
      </c>
      <c r="CP44" s="1">
        <f>('Elektřina Stav'!CQ44-'Elektřina Stav'!CP44)*'Elektřina Stav'!$N44</f>
        <v>11522</v>
      </c>
      <c r="CQ44" s="1">
        <f>('Elektřina Stav'!CR44-'Elektřina Stav'!CQ44)*'Elektřina Stav'!$N44</f>
        <v>14237</v>
      </c>
      <c r="CR44" s="1">
        <f>('Elektřina Stav'!CS44-'Elektřina Stav'!CR44)*'Elektřina Stav'!$N44</f>
        <v>10000</v>
      </c>
      <c r="CS44" s="1">
        <f>('Elektřina Stav'!CT44-'Elektřina Stav'!CS44)*'Elektřina Stav'!$N44</f>
        <v>12801</v>
      </c>
      <c r="CT44" s="1">
        <f>('Elektřina Stav'!CU44-'Elektřina Stav'!CT44)*'Elektřina Stav'!$N44</f>
        <v>11431</v>
      </c>
      <c r="CU44" s="1">
        <f>('Elektřina Stav'!CV44-'Elektřina Stav'!CU44)*'Elektřina Stav'!$N44</f>
        <v>10359</v>
      </c>
      <c r="CV44" s="1">
        <f>('Elektřina Stav'!CW44-'Elektřina Stav'!CV44)*'Elektřina Stav'!$N44</f>
        <v>12183</v>
      </c>
      <c r="CW44" s="1">
        <f>('Elektřina Stav'!CX44-'Elektřina Stav'!CW44)*'Elektřina Stav'!$N44</f>
        <v>12751</v>
      </c>
      <c r="CX44" s="1">
        <f>('Elektřina Stav'!CY44-'Elektřina Stav'!CX44)*'Elektřina Stav'!$N44</f>
        <v>12257</v>
      </c>
      <c r="CY44" s="1">
        <f>('Elektřina Stav'!CZ44-'Elektřina Stav'!CY44)*'Elektřina Stav'!$N44</f>
        <v>11315</v>
      </c>
      <c r="CZ44" s="1">
        <f>('Elektřina Stav'!DA44-'Elektřina Stav'!CZ44)*'Elektřina Stav'!$N44</f>
        <v>10140</v>
      </c>
      <c r="DA44" s="1">
        <f>('Elektřina Stav'!DB44-'Elektřina Stav'!DA44)*'Elektřina Stav'!$N44</f>
        <v>12635</v>
      </c>
      <c r="DB44" s="1">
        <f>('Elektřina Stav'!DC44-'Elektřina Stav'!DB44)*'Elektřina Stav'!$N44</f>
        <v>11326</v>
      </c>
      <c r="DC44" s="1">
        <f>('Elektřina Stav'!DD44-'Elektřina Stav'!DC44)*'Elektřina Stav'!$N44</f>
        <v>9308</v>
      </c>
      <c r="DD44" s="1">
        <f>('Elektřina Stav'!DE44-'Elektřina Stav'!DD44)*'Elektřina Stav'!$N44</f>
        <v>9466</v>
      </c>
      <c r="DE44" s="1">
        <f>('Elektřina Stav'!DF44-'Elektřina Stav'!DE44)*'Elektřina Stav'!$N44</f>
        <v>8761</v>
      </c>
      <c r="DF44" s="1">
        <f>('Elektřina Stav'!DG44-'Elektřina Stav'!DF44)*'Elektřina Stav'!$N44</f>
        <v>10992</v>
      </c>
      <c r="DG44" s="1">
        <f>('Elektřina Stav'!DH44-'Elektřina Stav'!DG44)*'Elektřina Stav'!$N44</f>
        <v>10842</v>
      </c>
      <c r="DH44" s="1">
        <f>('Elektřina Stav'!DI44-'Elektřina Stav'!DH44)*'Elektřina Stav'!$N44</f>
        <v>15336</v>
      </c>
      <c r="DI44" s="1">
        <f>('Elektřina Stav'!DJ44-'Elektřina Stav'!DI44)*'Elektřina Stav'!$N44</f>
        <v>18483</v>
      </c>
      <c r="DJ44" s="1">
        <f>('Elektřina Stav'!DK44-'Elektřina Stav'!DJ44)*'Elektřina Stav'!$N44</f>
        <v>17893</v>
      </c>
      <c r="DK44" s="1">
        <f>('Elektřina Stav'!DL44-'Elektřina Stav'!DK44)*'Elektřina Stav'!$N44</f>
        <v>14988</v>
      </c>
      <c r="DL44" s="1">
        <f>('Elektřina Stav'!DM44-'Elektřina Stav'!DL44)*'Elektřina Stav'!$N44</f>
        <v>17718</v>
      </c>
      <c r="DM44" s="1">
        <f>('Elektřina Stav'!DN44-'Elektřina Stav'!DM44)*'Elektřina Stav'!$N44</f>
        <v>21129</v>
      </c>
      <c r="DN44" s="1">
        <f>('Elektřina Stav'!DO44-'Elektřina Stav'!DN44)*'Elektřina Stav'!$N44</f>
        <v>17658</v>
      </c>
      <c r="DO44" s="1">
        <f>('Elektřina Stav'!DP44-'Elektřina Stav'!DO44)*'Elektřina Stav'!$N44</f>
        <v>19084</v>
      </c>
      <c r="DP44" s="1">
        <f>('Elektřina Stav'!DQ44-'Elektřina Stav'!DP44)*'Elektřina Stav'!$N44</f>
        <v>16292</v>
      </c>
      <c r="DQ44" s="1">
        <f>('Elektřina Stav'!DR44-'Elektřina Stav'!DQ44)*'Elektřina Stav'!$N44</f>
        <v>15850</v>
      </c>
      <c r="DR44" s="1">
        <f>('Elektřina Stav'!DS44-'Elektřina Stav'!DR44)*'Elektřina Stav'!$N44</f>
        <v>12211</v>
      </c>
      <c r="DS44" s="1">
        <f>('Elektřina Stav'!DT44-'Elektřina Stav'!DS44)*'Elektřina Stav'!$N44</f>
        <v>15057</v>
      </c>
      <c r="DT44" s="1">
        <f>('Elektřina Stav'!DU44-'Elektřina Stav'!DT44)*'Elektřina Stav'!$N44</f>
        <v>19079</v>
      </c>
      <c r="DU44" s="1">
        <f>('Elektřina Stav'!DV44-'Elektřina Stav'!DU44)*'Elektřina Stav'!$N44</f>
        <v>22866</v>
      </c>
      <c r="DV44" s="1">
        <f>('Elektřina Stav'!DW44-'Elektřina Stav'!DV44)*'Elektřina Stav'!$N44</f>
        <v>21256</v>
      </c>
      <c r="DW44" s="1">
        <f>('Elektřina Stav'!DX44-'Elektřina Stav'!DW44)*'Elektřina Stav'!$N44</f>
        <v>17689</v>
      </c>
    </row>
    <row r="45" spans="1:127">
      <c r="A45" s="1" t="str">
        <f>'Elektřina Stav'!A45</f>
        <v>ION</v>
      </c>
      <c r="B45" s="1" t="str">
        <f>'Elektřina Stav'!B45</f>
        <v>A</v>
      </c>
      <c r="C45" s="1">
        <f>'Elektřina Stav'!C45</f>
        <v>51</v>
      </c>
      <c r="D45" s="1" t="str">
        <f>'Elektřina Stav'!D45</f>
        <v>PT3</v>
      </c>
      <c r="E45" s="1" t="str">
        <f>'Elektřina Stav'!E45</f>
        <v>TPS</v>
      </c>
      <c r="F45" s="8" t="str">
        <f>'Elektřina Stav'!F45</f>
        <v>84 stará</v>
      </c>
      <c r="G45" s="8" t="str">
        <f>'Elektřina Stav'!G45</f>
        <v>8400 W2 st.</v>
      </c>
      <c r="H45" s="1">
        <f>'Elektřina Stav'!H45</f>
        <v>17</v>
      </c>
      <c r="I45" s="5">
        <f>'Elektřina Stav'!I45</f>
        <v>1800</v>
      </c>
      <c r="J45" s="1" t="str">
        <f>'Elektřina Stav'!J45</f>
        <v>C03 TPS</v>
      </c>
      <c r="K45" s="6" t="str">
        <f>'Elektřina Stav'!K45</f>
        <v>od 1.10.08 12:15</v>
      </c>
      <c r="L45" s="7" t="str">
        <f>'Elektřina Stav'!L45</f>
        <v>MA-0804A586-11</v>
      </c>
      <c r="M45" s="8" t="str">
        <f>'Elektřina Stav'!M45</f>
        <v>W2</v>
      </c>
      <c r="N45" s="1">
        <f>'Elektřina Stav'!N45</f>
        <v>1</v>
      </c>
      <c r="AR45" s="47"/>
      <c r="AS45" s="47"/>
      <c r="AT45" s="47"/>
      <c r="AU45" s="47">
        <f>('Elektřina Stav'!AV45-'Elektřina Stav'!AU45)*'Elektřina Stav'!$N45</f>
        <v>210102</v>
      </c>
      <c r="AV45" s="47">
        <f>('Elektřina Stav'!AW45-'Elektřina Stav'!AV45)*'Elektřina Stav'!$N45</f>
        <v>205762</v>
      </c>
      <c r="AW45" s="47">
        <f>('Elektřina Stav'!AX45-'Elektřina Stav'!AW45)*'Elektřina Stav'!$N45</f>
        <v>207858</v>
      </c>
      <c r="AX45" s="47">
        <f>('Elektřina Stav'!AY45-'Elektřina Stav'!AX45)*'Elektřina Stav'!$N45</f>
        <v>207141</v>
      </c>
      <c r="AY45" s="47">
        <f>('Elektřina Stav'!AZ45-'Elektřina Stav'!AY45)*'Elektřina Stav'!$N45</f>
        <v>187060</v>
      </c>
      <c r="AZ45" s="47">
        <f>('Elektřina Stav'!BA45-'Elektřina Stav'!AZ45)*'Elektřina Stav'!$N45</f>
        <v>182970</v>
      </c>
      <c r="BA45" s="47">
        <f>('Elektřina Stav'!BB45-'Elektřina Stav'!BA45)*'Elektřina Stav'!$N45</f>
        <v>227444</v>
      </c>
      <c r="BB45" s="47">
        <f>('Elektřina Stav'!BC45-'Elektřina Stav'!BB45)*'Elektřina Stav'!$N45</f>
        <v>280311</v>
      </c>
      <c r="BC45" s="47">
        <f>('Elektřina Stav'!BD45-'Elektřina Stav'!BC45)*'Elektřina Stav'!$N45</f>
        <v>298472</v>
      </c>
      <c r="BD45" s="47">
        <f>('Elektřina Stav'!BE45-'Elektřina Stav'!BD45)*'Elektřina Stav'!$N45</f>
        <v>338550</v>
      </c>
      <c r="BE45" s="47">
        <f>('Elektřina Stav'!BF45-'Elektřina Stav'!BE45)*'Elektřina Stav'!$N45</f>
        <v>311206</v>
      </c>
      <c r="BF45" s="47">
        <f>('Elektřina Stav'!BG45-'Elektřina Stav'!BF45)*'Elektřina Stav'!$N45</f>
        <v>313463</v>
      </c>
      <c r="BG45" s="47">
        <f>('Elektřina Stav'!BH45-'Elektřina Stav'!BG45)*'Elektřina Stav'!$N45</f>
        <v>209413</v>
      </c>
      <c r="BH45" s="1">
        <f>('Elektřina Stav'!BI45-'Elektřina Stav'!BH45)*'Elektřina Stav'!$N45</f>
        <v>216241</v>
      </c>
      <c r="BI45" s="1">
        <f>('Elektřina Stav'!BJ45-'Elektřina Stav'!BI45)*'Elektřina Stav'!$N45</f>
        <v>206073</v>
      </c>
      <c r="BJ45" s="1">
        <f>('Elektřina Stav'!BK45-'Elektřina Stav'!BJ45)*'Elektřina Stav'!$N45</f>
        <v>204560</v>
      </c>
      <c r="BK45" s="1">
        <f>('Elektřina Stav'!BL45-'Elektřina Stav'!BK45)*'Elektřina Stav'!$N45</f>
        <v>187141</v>
      </c>
      <c r="BL45" s="1">
        <f>('Elektřina Stav'!BM45-'Elektřina Stav'!BL45)*'Elektřina Stav'!$N45</f>
        <v>206728</v>
      </c>
      <c r="BM45" s="1">
        <f>('Elektřina Stav'!BN45-'Elektřina Stav'!BM45)*'Elektřina Stav'!$N45</f>
        <v>241893</v>
      </c>
      <c r="BN45" s="1">
        <f>('Elektřina Stav'!BO45-'Elektřina Stav'!BN45)*'Elektřina Stav'!$N45</f>
        <v>296075</v>
      </c>
      <c r="BO45" s="1">
        <f>('Elektřina Stav'!BP45-'Elektřina Stav'!BO45)*'Elektřina Stav'!$N45</f>
        <v>277638</v>
      </c>
      <c r="BP45" s="1">
        <f>('Elektřina Stav'!BQ45-'Elektřina Stav'!BP45)*'Elektřina Stav'!$N45</f>
        <v>320225</v>
      </c>
      <c r="BQ45" s="1">
        <f>('Elektřina Stav'!BR45-'Elektřina Stav'!BQ45)*'Elektřina Stav'!$N45</f>
        <v>363613</v>
      </c>
      <c r="BR45" s="1">
        <f>('Elektřina Stav'!BS45-'Elektřina Stav'!BR45)*'Elektřina Stav'!$N45</f>
        <v>286974</v>
      </c>
      <c r="BS45" s="1">
        <f>('Elektřina Stav'!BT45-'Elektřina Stav'!BS45)*'Elektřina Stav'!$N45</f>
        <v>240281</v>
      </c>
      <c r="BT45" s="1">
        <f>('Elektřina Stav'!BU45-'Elektřina Stav'!BT45)*'Elektřina Stav'!$N45</f>
        <v>219920</v>
      </c>
      <c r="BU45" s="1">
        <f>('Elektřina Stav'!BV45-'Elektřina Stav'!BU45)*'Elektřina Stav'!$N45</f>
        <v>199802</v>
      </c>
      <c r="BV45" s="1">
        <f>('Elektřina Stav'!BW45-'Elektřina Stav'!BV45)*'Elektřina Stav'!$N45</f>
        <v>199775</v>
      </c>
      <c r="BW45" s="1">
        <f>('Elektřina Stav'!BX45-'Elektřina Stav'!BW45)*'Elektřina Stav'!$N45</f>
        <v>199857</v>
      </c>
      <c r="BX45" s="1">
        <f>('Elektřina Stav'!BY45-'Elektřina Stav'!BX45)*'Elektřina Stav'!$N45</f>
        <v>-9818401</v>
      </c>
      <c r="BY45" s="1">
        <f>('Elektřina Stav'!BZ45-'Elektřina Stav'!BY45)*'Elektřina Stav'!$N45</f>
        <v>277008</v>
      </c>
      <c r="BZ45" s="1">
        <f>('Elektřina Stav'!CA45-'Elektřina Stav'!BZ45)*'Elektřina Stav'!$N45</f>
        <v>287072</v>
      </c>
      <c r="CA45" s="1">
        <f>('Elektřina Stav'!CB45-'Elektřina Stav'!CA45)*'Elektřina Stav'!$N45</f>
        <v>291868</v>
      </c>
      <c r="CB45" s="1">
        <f>('Elektřina Stav'!CC45-'Elektřina Stav'!CB45)*'Elektřina Stav'!$N45</f>
        <v>315582</v>
      </c>
      <c r="CC45" s="1">
        <f>('Elektřina Stav'!CD45-'Elektřina Stav'!CC45)*'Elektřina Stav'!$N45</f>
        <v>277542</v>
      </c>
      <c r="CD45" s="1">
        <f>('Elektřina Stav'!CE45-'Elektřina Stav'!CD45)*'Elektřina Stav'!$N45</f>
        <v>289175</v>
      </c>
      <c r="CE45" s="1">
        <f>('Elektřina Stav'!CF45-'Elektřina Stav'!CE45)*'Elektřina Stav'!$N45</f>
        <v>226637</v>
      </c>
      <c r="CF45" s="1">
        <f>('Elektřina Stav'!CG45-'Elektřina Stav'!CF45)*'Elektřina Stav'!$N45</f>
        <v>203793</v>
      </c>
      <c r="CG45" s="1">
        <f>('Elektřina Stav'!CH45-'Elektřina Stav'!CG45)*'Elektřina Stav'!$N45</f>
        <v>191831</v>
      </c>
      <c r="CH45" s="1">
        <f>('Elektřina Stav'!CI45-'Elektřina Stav'!CH45)*'Elektřina Stav'!$N45</f>
        <v>195816</v>
      </c>
      <c r="CI45" s="1">
        <f>('Elektřina Stav'!CJ45-'Elektřina Stav'!CI45)*'Elektřina Stav'!$N45</f>
        <v>186091</v>
      </c>
      <c r="CJ45" s="1">
        <f>('Elektřina Stav'!CK45-'Elektřina Stav'!CJ45)*'Elektřina Stav'!$N45</f>
        <v>182106</v>
      </c>
      <c r="CK45" s="1">
        <f>('Elektřina Stav'!CL45-'Elektřina Stav'!CK45)*'Elektřina Stav'!$N45</f>
        <v>226197</v>
      </c>
      <c r="CL45" s="1">
        <f>('Elektřina Stav'!CM45-'Elektřina Stav'!CL45)*'Elektřina Stav'!$N45</f>
        <v>288303</v>
      </c>
      <c r="CM45" s="1">
        <f>('Elektřina Stav'!CN45-'Elektřina Stav'!CM45)*'Elektřina Stav'!$N45</f>
        <v>323912</v>
      </c>
      <c r="CN45" s="1">
        <f>('Elektřina Stav'!CO45-'Elektřina Stav'!CN45)*'Elektřina Stav'!$N45</f>
        <v>330605</v>
      </c>
      <c r="CO45" s="1">
        <f>('Elektřina Stav'!CP45-'Elektřina Stav'!CO45)*'Elektřina Stav'!$N45</f>
        <v>295091</v>
      </c>
      <c r="CP45" s="1">
        <f>('Elektřina Stav'!CQ45-'Elektřina Stav'!CP45)*'Elektřina Stav'!$N45</f>
        <v>299508</v>
      </c>
      <c r="CQ45" s="1">
        <f>('Elektřina Stav'!CR45-'Elektřina Stav'!CQ45)*'Elektřina Stav'!$N45</f>
        <v>222949</v>
      </c>
      <c r="CR45" s="1">
        <f>('Elektřina Stav'!CS45-'Elektřina Stav'!CR45)*'Elektřina Stav'!$N45</f>
        <v>203763</v>
      </c>
      <c r="CS45" s="1">
        <f>('Elektřina Stav'!CT45-'Elektřina Stav'!CS45)*'Elektřina Stav'!$N45</f>
        <v>228913</v>
      </c>
      <c r="CT45" s="1">
        <f>('Elektřina Stav'!CU45-'Elektřina Stav'!CT45)*'Elektřina Stav'!$N45</f>
        <v>233311</v>
      </c>
      <c r="CU45" s="1">
        <f>('Elektřina Stav'!CV45-'Elektřina Stav'!CU45)*'Elektřina Stav'!$N45</f>
        <v>239448</v>
      </c>
      <c r="CV45" s="1">
        <f>('Elektřina Stav'!CW45-'Elektřina Stav'!CV45)*'Elektřina Stav'!$N45</f>
        <v>235392</v>
      </c>
      <c r="CW45" s="1">
        <f>('Elektřina Stav'!CX45-'Elektřina Stav'!CW45)*'Elektřina Stav'!$N45</f>
        <v>273340</v>
      </c>
      <c r="CX45" s="1">
        <f>('Elektřina Stav'!CY45-'Elektřina Stav'!CX45)*'Elektřina Stav'!$N45</f>
        <v>286031</v>
      </c>
      <c r="CY45" s="1">
        <f>('Elektřina Stav'!CZ45-'Elektřina Stav'!CY45)*'Elektřina Stav'!$N45</f>
        <v>280904</v>
      </c>
      <c r="CZ45" s="1">
        <f>('Elektřina Stav'!DA45-'Elektřina Stav'!CZ45)*'Elektřina Stav'!$N45</f>
        <v>314899</v>
      </c>
      <c r="DA45" s="1">
        <f>('Elektřina Stav'!DB45-'Elektřina Stav'!DA45)*'Elektřina Stav'!$N45</f>
        <v>297749</v>
      </c>
      <c r="DB45" s="1">
        <f>('Elektřina Stav'!DC45-'Elektřina Stav'!DB45)*'Elektřina Stav'!$N45</f>
        <v>310435</v>
      </c>
      <c r="DC45" s="1">
        <f>('Elektřina Stav'!DD45-'Elektřina Stav'!DC45)*'Elektřina Stav'!$N45</f>
        <v>274477</v>
      </c>
      <c r="DD45" s="1">
        <f>('Elektřina Stav'!DE45-'Elektřina Stav'!DD45)*'Elektřina Stav'!$N45</f>
        <v>248918</v>
      </c>
      <c r="DE45" s="1">
        <f>('Elektřina Stav'!DF45-'Elektřina Stav'!DE45)*'Elektřina Stav'!$N45</f>
        <v>251857</v>
      </c>
      <c r="DF45" s="1">
        <f>('Elektřina Stav'!DG45-'Elektřina Stav'!DF45)*'Elektřina Stav'!$N45</f>
        <v>251303</v>
      </c>
      <c r="DG45" s="1">
        <f>('Elektřina Stav'!DH45-'Elektřina Stav'!DG45)*'Elektřina Stav'!$N45</f>
        <v>218626</v>
      </c>
      <c r="DH45" s="1">
        <f>('Elektřina Stav'!DI45-'Elektřina Stav'!DH45)*'Elektřina Stav'!$N45</f>
        <v>227489</v>
      </c>
      <c r="DI45" s="1">
        <f>('Elektřina Stav'!DJ45-'Elektřina Stav'!DI45)*'Elektřina Stav'!$N45</f>
        <v>217175</v>
      </c>
      <c r="DJ45" s="1">
        <f>('Elektřina Stav'!DK45-'Elektřina Stav'!DJ45)*'Elektřina Stav'!$N45</f>
        <v>234182</v>
      </c>
      <c r="DK45" s="1">
        <f>('Elektřina Stav'!DL45-'Elektřina Stav'!DK45)*'Elektřina Stav'!$N45</f>
        <v>225041</v>
      </c>
      <c r="DL45" s="1">
        <f>('Elektřina Stav'!DM45-'Elektřina Stav'!DL45)*'Elektřina Stav'!$N45+10000000</f>
        <v>301679</v>
      </c>
      <c r="DM45" s="1">
        <f>('Elektřina Stav'!DN45-'Elektřina Stav'!DM45)*'Elektřina Stav'!$N45</f>
        <v>254995</v>
      </c>
      <c r="DN45" s="1">
        <f>('Elektřina Stav'!DO45-'Elektřina Stav'!DN45)*'Elektřina Stav'!$N45</f>
        <v>263804</v>
      </c>
      <c r="DO45" s="1">
        <f>('Elektřina Stav'!DP45-'Elektřina Stav'!DO45)*'Elektřina Stav'!$N45</f>
        <v>240250</v>
      </c>
      <c r="DP45" s="1">
        <f>('Elektřina Stav'!DQ45-'Elektřina Stav'!DP45)*'Elektřina Stav'!$N45</f>
        <v>243751</v>
      </c>
      <c r="DQ45" s="1">
        <f>('Elektřina Stav'!DR45-'Elektřina Stav'!DQ45)*'Elektřina Stav'!$N45</f>
        <v>231952</v>
      </c>
      <c r="DR45" s="1">
        <f>('Elektřina Stav'!DS45-'Elektřina Stav'!DR45)*'Elektřina Stav'!$N45</f>
        <v>203063</v>
      </c>
      <c r="DS45" s="1">
        <f>('Elektřina Stav'!DT45-'Elektřina Stav'!DS45)*'Elektřina Stav'!$N45</f>
        <v>219024</v>
      </c>
      <c r="DT45" s="1">
        <f>('Elektřina Stav'!DU45-'Elektřina Stav'!DT45)*'Elektřina Stav'!$N45</f>
        <v>200648</v>
      </c>
      <c r="DU45" s="1">
        <f>('Elektřina Stav'!DV45-'Elektřina Stav'!DU45)*'Elektřina Stav'!$N45</f>
        <v>235376</v>
      </c>
      <c r="DV45" s="1">
        <f>('Elektřina Stav'!DW45-'Elektřina Stav'!DV45)*'Elektřina Stav'!$N45</f>
        <v>264098</v>
      </c>
      <c r="DW45" s="1">
        <f>('Elektřina Stav'!DX45-'Elektřina Stav'!DW45)*'Elektřina Stav'!$N45</f>
        <v>193470</v>
      </c>
    </row>
    <row r="46" spans="1:127">
      <c r="A46" s="1" t="str">
        <f>'Elektřina Stav'!A46</f>
        <v>ION</v>
      </c>
      <c r="B46" s="1" t="str">
        <f>'Elektřina Stav'!B46</f>
        <v>A</v>
      </c>
      <c r="C46" s="1">
        <f>'Elektřina Stav'!C46</f>
        <v>53</v>
      </c>
      <c r="D46" s="1" t="str">
        <f>'Elektřina Stav'!D46</f>
        <v>PT3</v>
      </c>
      <c r="E46" s="1" t="str">
        <f>'Elektřina Stav'!E46</f>
        <v>TPS</v>
      </c>
      <c r="F46" s="8" t="str">
        <f>'Elektřina Stav'!F46</f>
        <v>84 nová</v>
      </c>
      <c r="G46" s="8" t="str">
        <f>'Elektřina Stav'!G46</f>
        <v>8400 W3 no.</v>
      </c>
      <c r="H46" s="1">
        <f>'Elektřina Stav'!H46</f>
        <v>1</v>
      </c>
      <c r="I46" s="5">
        <f>'Elektřina Stav'!I46</f>
        <v>800</v>
      </c>
      <c r="J46" s="1" t="str">
        <f>'Elektřina Stav'!J46</f>
        <v>C03 TPS</v>
      </c>
      <c r="K46" s="6" t="str">
        <f>'Elektřina Stav'!K46</f>
        <v>od 1.10.08 12:15, 1.5.09 - změna jištění</v>
      </c>
      <c r="L46" s="7" t="str">
        <f>'Elektřina Stav'!L46</f>
        <v>MA-0807A733-11</v>
      </c>
      <c r="M46" s="8" t="str">
        <f>'Elektřina Stav'!M46</f>
        <v>W3</v>
      </c>
      <c r="N46" s="1">
        <f>'Elektřina Stav'!N46</f>
        <v>1</v>
      </c>
      <c r="O46" s="1">
        <f>('Elektřina Stav'!P46-'Elektřina Stav'!O46)*'Elektřina Stav'!$N46</f>
        <v>0</v>
      </c>
      <c r="P46" s="1">
        <f>('Elektřina Stav'!Q46-'Elektřina Stav'!P46)*'Elektřina Stav'!$N46</f>
        <v>0</v>
      </c>
      <c r="Q46" s="1">
        <f>('Elektřina Stav'!R46-'Elektřina Stav'!Q46)*'Elektřina Stav'!$N46</f>
        <v>0</v>
      </c>
      <c r="R46" s="1">
        <f>('Elektřina Stav'!S46-'Elektřina Stav'!R46)*'Elektřina Stav'!$N46</f>
        <v>0</v>
      </c>
      <c r="S46" s="1">
        <f>('Elektřina Stav'!T46-'Elektřina Stav'!S46)*'Elektřina Stav'!$N46</f>
        <v>0</v>
      </c>
      <c r="T46" s="1">
        <f>('Elektřina Stav'!U46-'Elektřina Stav'!T46)*'Elektřina Stav'!$N46</f>
        <v>0</v>
      </c>
      <c r="U46" s="1">
        <f>('Elektřina Stav'!V46-'Elektřina Stav'!U46)*'Elektřina Stav'!$N46</f>
        <v>0</v>
      </c>
      <c r="V46" s="1">
        <f>('Elektřina Stav'!W46-'Elektřina Stav'!V46)*'Elektřina Stav'!$N46</f>
        <v>0</v>
      </c>
      <c r="W46" s="1">
        <f>('Elektřina Stav'!X46-'Elektřina Stav'!W46)*'Elektřina Stav'!$N46</f>
        <v>0</v>
      </c>
      <c r="X46" s="1">
        <f>('Elektřina Stav'!Y46-'Elektřina Stav'!X46)*'Elektřina Stav'!$N46</f>
        <v>0</v>
      </c>
      <c r="Y46" s="1">
        <f>('Elektřina Stav'!Z46-'Elektřina Stav'!Y46)*'Elektřina Stav'!$N46</f>
        <v>0</v>
      </c>
      <c r="Z46" s="1">
        <f>('Elektřina Stav'!AA46-'Elektřina Stav'!Z46)*'Elektřina Stav'!$N46</f>
        <v>0</v>
      </c>
      <c r="AA46" s="1">
        <f>('Elektřina Stav'!AB46-'Elektřina Stav'!AA46)*'Elektřina Stav'!$N46</f>
        <v>0</v>
      </c>
      <c r="AB46" s="1">
        <f>('Elektřina Stav'!AC46-'Elektřina Stav'!AB46)*'Elektřina Stav'!$N46</f>
        <v>4356</v>
      </c>
      <c r="AC46" s="1">
        <f>('Elektřina Stav'!AD46-'Elektřina Stav'!AC46)*'Elektřina Stav'!$N46</f>
        <v>138621</v>
      </c>
      <c r="AD46" s="1">
        <f>('Elektřina Stav'!AE46-'Elektřina Stav'!AD46)*'Elektřina Stav'!$N46</f>
        <v>104855</v>
      </c>
      <c r="AE46" s="1">
        <f>('Elektřina Stav'!AF46-'Elektřina Stav'!AE46)*'Elektřina Stav'!$N46</f>
        <v>83662</v>
      </c>
      <c r="AF46" s="1">
        <f>('Elektřina Stav'!AG46-'Elektřina Stav'!AF46)*'Elektřina Stav'!$N46</f>
        <v>77478</v>
      </c>
      <c r="AG46" s="1">
        <f>('Elektřina Stav'!AH46-'Elektřina Stav'!AG46)*'Elektřina Stav'!$N46</f>
        <v>90761</v>
      </c>
      <c r="AH46" s="1">
        <f>('Elektřina Stav'!AI46-'Elektřina Stav'!AH46)*'Elektřina Stav'!$N46</f>
        <v>106465</v>
      </c>
      <c r="AI46" s="1">
        <f>('Elektřina Stav'!AJ46-'Elektřina Stav'!AI46)*'Elektřina Stav'!$N46</f>
        <v>105282</v>
      </c>
      <c r="AJ46" s="1">
        <f>('Elektřina Stav'!AK46-'Elektřina Stav'!AJ46)*'Elektřina Stav'!$N46</f>
        <v>139347</v>
      </c>
      <c r="AK46" s="1">
        <f>('Elektřina Stav'!AL46-'Elektřina Stav'!AK46)*'Elektřina Stav'!$N46</f>
        <v>125153</v>
      </c>
      <c r="AL46" s="1">
        <f>('Elektřina Stav'!AM46-'Elektřina Stav'!AL46)*'Elektřina Stav'!$N46</f>
        <v>139437</v>
      </c>
      <c r="AM46" s="1">
        <f>('Elektřina Stav'!AN46-'Elektřina Stav'!AM46)*'Elektřina Stav'!$N46</f>
        <v>141038</v>
      </c>
      <c r="AN46" s="1">
        <f>('Elektřina Stav'!AO46-'Elektřina Stav'!AN46)*'Elektřina Stav'!$N46</f>
        <v>169540</v>
      </c>
      <c r="AO46" s="1">
        <f>('Elektřina Stav'!AP46-'Elektřina Stav'!AO46)*'Elektřina Stav'!$N46</f>
        <v>165217</v>
      </c>
      <c r="AP46" s="1">
        <f>('Elektřina Stav'!AQ46-'Elektřina Stav'!AP46)*'Elektřina Stav'!$N46</f>
        <v>168038</v>
      </c>
      <c r="AQ46" s="1">
        <f>('Elektřina Stav'!AR46-'Elektřina Stav'!AQ46)*'Elektřina Stav'!$N46</f>
        <v>156125</v>
      </c>
      <c r="AR46" s="1">
        <f>('Elektřina Stav'!AS46-'Elektřina Stav'!AR46)*'Elektřina Stav'!$N46</f>
        <v>177061</v>
      </c>
      <c r="AS46" s="1">
        <f>('Elektřina Stav'!AT46-'Elektřina Stav'!AS46)*'Elektřina Stav'!$N46</f>
        <v>184239</v>
      </c>
      <c r="AT46" s="1">
        <f>('Elektřina Stav'!AU46-'Elektřina Stav'!AT46)*'Elektřina Stav'!$N46</f>
        <v>200198</v>
      </c>
      <c r="AU46" s="1">
        <f>('Elektřina Stav'!AV46-'Elektřina Stav'!AU46)*'Elektřina Stav'!$N46</f>
        <v>199426</v>
      </c>
      <c r="AV46" s="1">
        <f>('Elektřina Stav'!AW46-'Elektřina Stav'!AV46)*'Elektřina Stav'!$N46</f>
        <v>191329</v>
      </c>
      <c r="AW46" s="1">
        <f>('Elektřina Stav'!AX46-'Elektřina Stav'!AW46)*'Elektřina Stav'!$N46</f>
        <v>182287</v>
      </c>
      <c r="AX46" s="1">
        <f>('Elektřina Stav'!AY46-'Elektřina Stav'!AX46)*'Elektřina Stav'!$N46</f>
        <v>186154</v>
      </c>
      <c r="AY46" s="1">
        <f>('Elektřina Stav'!AZ46-'Elektřina Stav'!AY46)*'Elektřina Stav'!$N46</f>
        <v>187666</v>
      </c>
      <c r="AZ46" s="1">
        <f>('Elektřina Stav'!BA46-'Elektřina Stav'!AZ46)*'Elektřina Stav'!$N46</f>
        <v>192139</v>
      </c>
      <c r="BA46" s="1">
        <f>('Elektřina Stav'!BB46-'Elektřina Stav'!BA46)*'Elektřina Stav'!$N46</f>
        <v>204575</v>
      </c>
      <c r="BB46" s="1">
        <f>('Elektřina Stav'!BC46-'Elektřina Stav'!BB46)*'Elektřina Stav'!$N46</f>
        <v>205853</v>
      </c>
      <c r="BC46" s="1">
        <f>('Elektřina Stav'!BD46-'Elektřina Stav'!BC46)*'Elektřina Stav'!$N46</f>
        <v>181775</v>
      </c>
      <c r="BD46" s="1">
        <f>('Elektřina Stav'!BE46-'Elektřina Stav'!BD46)*'Elektřina Stav'!$N46</f>
        <v>220514</v>
      </c>
      <c r="BE46" s="1">
        <f>('Elektřina Stav'!BF46-'Elektřina Stav'!BE46)*'Elektřina Stav'!$N46</f>
        <v>213975</v>
      </c>
      <c r="BF46" s="1">
        <f>('Elektřina Stav'!BG46-'Elektřina Stav'!BF46+100000)*'Elektřina Stav'!$N46</f>
        <v>332374</v>
      </c>
      <c r="BG46" s="1">
        <f>('Elektřina Stav'!BH46-'Elektřina Stav'!BG46)*'Elektřina Stav'!$N46</f>
        <v>197251</v>
      </c>
      <c r="BH46" s="1">
        <f>('Elektřina Stav'!BI46-'Elektřina Stav'!BH46)*'Elektřina Stav'!$N46-BH187</f>
        <v>224039</v>
      </c>
      <c r="BI46" s="1">
        <f>('Elektřina Stav'!BJ46-'Elektřina Stav'!BI46)*'Elektřina Stav'!$N46-BI187</f>
        <v>172113</v>
      </c>
      <c r="BJ46" s="1">
        <f>('Elektřina Stav'!BK46-'Elektřina Stav'!BJ46)*'Elektřina Stav'!$N46-BJ187</f>
        <v>197796</v>
      </c>
      <c r="BK46" s="1">
        <f>('Elektřina Stav'!BL46-'Elektřina Stav'!BK46)*'Elektřina Stav'!$N46-BK187</f>
        <v>194450</v>
      </c>
      <c r="BL46" s="1">
        <f>('Elektřina Stav'!BM46-'Elektřina Stav'!BL46)*'Elektřina Stav'!$N46-BL187</f>
        <v>200817</v>
      </c>
      <c r="BM46" s="1">
        <f>('Elektřina Stav'!BN46-'Elektřina Stav'!BM46)*'Elektřina Stav'!$N46-BM187</f>
        <v>207904</v>
      </c>
      <c r="BN46" s="1">
        <f>('Elektřina Stav'!BO46-'Elektřina Stav'!BN46)*'Elektřina Stav'!$N46</f>
        <v>203261</v>
      </c>
      <c r="BO46" s="1">
        <f>('Elektřina Stav'!BP46-'Elektřina Stav'!BO46)*'Elektřina Stav'!$N46</f>
        <v>178703</v>
      </c>
      <c r="BP46" s="1">
        <f>('Elektřina Stav'!BQ46-'Elektřina Stav'!BP46)*'Elektřina Stav'!$N46</f>
        <v>221813</v>
      </c>
      <c r="BQ46" s="1">
        <f>('Elektřina Stav'!BR46-'Elektřina Stav'!BQ46)*'Elektřina Stav'!$N46</f>
        <v>214930</v>
      </c>
      <c r="BR46" s="1">
        <f>('Elektřina Stav'!BS46-'Elektřina Stav'!BR46)*'Elektřina Stav'!$N46</f>
        <v>245283</v>
      </c>
      <c r="BS46" s="1">
        <f>('Elektřina Stav'!BT46-'Elektřina Stav'!BS46)*'Elektřina Stav'!$N46</f>
        <v>230297</v>
      </c>
      <c r="BT46" s="1">
        <f>('Elektřina Stav'!BU46-'Elektřina Stav'!BT46)*'Elektřina Stav'!$N46</f>
        <v>262647</v>
      </c>
      <c r="BU46" s="1">
        <f>('Elektřina Stav'!BV46-'Elektřina Stav'!BU46)*'Elektřina Stav'!$N46</f>
        <v>257865</v>
      </c>
      <c r="BV46" s="1">
        <f>('Elektřina Stav'!BW46-'Elektřina Stav'!BV46)*'Elektřina Stav'!$N46</f>
        <v>251797</v>
      </c>
      <c r="BW46" s="1">
        <f>('Elektřina Stav'!BX46-'Elektřina Stav'!BW46)*'Elektřina Stav'!$N46</f>
        <v>250082</v>
      </c>
      <c r="BX46" s="1">
        <f>('Elektřina Stav'!BY46-'Elektřina Stav'!BX46)*'Elektřina Stav'!$N46</f>
        <v>222503</v>
      </c>
      <c r="BY46" s="1">
        <f>('Elektřina Stav'!BZ46-'Elektřina Stav'!BY46)*'Elektřina Stav'!$N46</f>
        <v>224229</v>
      </c>
      <c r="BZ46" s="1">
        <f>('Elektřina Stav'!CA46-'Elektřina Stav'!BZ46)*'Elektřina Stav'!$N46</f>
        <v>219305</v>
      </c>
      <c r="CA46" s="1">
        <f>('Elektřina Stav'!CB46-'Elektřina Stav'!CA46)*'Elektřina Stav'!$N46</f>
        <v>207343</v>
      </c>
      <c r="CB46" s="1">
        <f>('Elektřina Stav'!CC46-'Elektřina Stav'!CB46)*'Elektřina Stav'!$N46</f>
        <v>275434</v>
      </c>
      <c r="CC46" s="1">
        <f>('Elektřina Stav'!CD46-'Elektřina Stav'!CC46)*'Elektřina Stav'!$N46</f>
        <v>260102</v>
      </c>
      <c r="CD46" s="1">
        <f>('Elektřina Stav'!CE46-'Elektřina Stav'!CD46)*'Elektřina Stav'!$N46</f>
        <v>-9722228</v>
      </c>
      <c r="CE46" s="1">
        <f>('Elektřina Stav'!CF46-'Elektřina Stav'!CE46)*'Elektřina Stav'!$N46</f>
        <v>269336</v>
      </c>
      <c r="CF46" s="1">
        <f>('Elektřina Stav'!CG46-'Elektřina Stav'!CF46)*'Elektřina Stav'!$N46</f>
        <v>274765</v>
      </c>
      <c r="CG46" s="1">
        <f>('Elektřina Stav'!CH46-'Elektřina Stav'!CG46)*'Elektřina Stav'!$N46</f>
        <v>276622</v>
      </c>
      <c r="CH46" s="1">
        <f>('Elektřina Stav'!CI46-'Elektřina Stav'!CH46)*'Elektřina Stav'!$N46</f>
        <v>286513</v>
      </c>
      <c r="CI46" s="1">
        <f>('Elektřina Stav'!CJ46-'Elektřina Stav'!CI46)*'Elektřina Stav'!$N46</f>
        <v>284412</v>
      </c>
      <c r="CJ46" s="1">
        <f>('Elektřina Stav'!CK46-'Elektřina Stav'!CJ46)*'Elektřina Stav'!$N46</f>
        <v>268204</v>
      </c>
      <c r="CK46" s="1">
        <f>('Elektřina Stav'!CL46-'Elektřina Stav'!CK46)*'Elektřina Stav'!$N46</f>
        <v>287559</v>
      </c>
      <c r="CL46" s="1">
        <f>('Elektřina Stav'!CM46-'Elektřina Stav'!CL46)*'Elektřina Stav'!$N46</f>
        <v>282356</v>
      </c>
      <c r="CM46" s="1">
        <f>('Elektřina Stav'!CN46-'Elektřina Stav'!CM46)*'Elektřina Stav'!$N46</f>
        <v>210383</v>
      </c>
      <c r="CN46" s="1">
        <f>('Elektřina Stav'!CO46-'Elektřina Stav'!CN46)*'Elektřina Stav'!$N46</f>
        <v>266661</v>
      </c>
      <c r="CO46" s="1">
        <f>('Elektřina Stav'!CP46-'Elektřina Stav'!CO46)*'Elektřina Stav'!$N46</f>
        <v>258175</v>
      </c>
      <c r="CP46" s="1">
        <f>('Elektřina Stav'!CQ46-'Elektřina Stav'!CP46)*'Elektřina Stav'!$N46</f>
        <v>288635</v>
      </c>
      <c r="CQ46" s="1">
        <f>('Elektřina Stav'!CR46-'Elektřina Stav'!CQ46)*'Elektřina Stav'!$N46</f>
        <v>279595</v>
      </c>
      <c r="CR46" s="1">
        <f>('Elektřina Stav'!CS46-'Elektřina Stav'!CR46)*'Elektřina Stav'!$N46</f>
        <v>263778</v>
      </c>
      <c r="CS46" s="1">
        <f>('Elektřina Stav'!CT46-'Elektřina Stav'!CS46)*'Elektřina Stav'!$N46</f>
        <v>257296</v>
      </c>
      <c r="CT46" s="1">
        <f>('Elektřina Stav'!CU46-'Elektřina Stav'!CT46)*'Elektřina Stav'!$N46</f>
        <v>238696</v>
      </c>
      <c r="CU46" s="1">
        <f>('Elektřina Stav'!CV46-'Elektřina Stav'!CU46)*'Elektřina Stav'!$N46</f>
        <v>220976</v>
      </c>
      <c r="CV46" s="1">
        <f>('Elektřina Stav'!CW46-'Elektřina Stav'!CV46)*'Elektřina Stav'!$N46</f>
        <v>201511</v>
      </c>
      <c r="CW46" s="1">
        <f>('Elektřina Stav'!CX46-'Elektřina Stav'!CW46)*'Elektřina Stav'!$N46</f>
        <v>247889</v>
      </c>
      <c r="CX46" s="1">
        <f>('Elektřina Stav'!CY46-'Elektřina Stav'!CX46)*'Elektřina Stav'!$N46</f>
        <v>199387</v>
      </c>
      <c r="CY46" s="1">
        <f>('Elektřina Stav'!CZ46-'Elektřina Stav'!CY46)*'Elektřina Stav'!$N46</f>
        <v>197855</v>
      </c>
      <c r="CZ46" s="1">
        <f>('Elektřina Stav'!DA46-'Elektřina Stav'!CZ46)*'Elektřina Stav'!$N46</f>
        <v>240878</v>
      </c>
      <c r="DA46" s="1">
        <f>('Elektřina Stav'!DB46-'Elektřina Stav'!DA46)*'Elektřina Stav'!$N46</f>
        <v>225859</v>
      </c>
      <c r="DB46" s="1">
        <f>('Elektřina Stav'!DC46-'Elektřina Stav'!DB46)*'Elektřina Stav'!$N46</f>
        <v>258421</v>
      </c>
      <c r="DC46" s="1">
        <f>('Elektřina Stav'!DD46-'Elektřina Stav'!DC46)*'Elektřina Stav'!$N46</f>
        <v>246271</v>
      </c>
      <c r="DD46" s="1">
        <f>('Elektřina Stav'!DE46-'Elektřina Stav'!DD46)*'Elektřina Stav'!$N46</f>
        <v>207477</v>
      </c>
      <c r="DE46" s="1">
        <f>('Elektřina Stav'!DF46-'Elektřina Stav'!DE46)*'Elektřina Stav'!$N46</f>
        <v>202137</v>
      </c>
      <c r="DF46" s="1">
        <f>('Elektřina Stav'!DG46-'Elektřina Stav'!DF46)*'Elektřina Stav'!$N46</f>
        <v>179769</v>
      </c>
      <c r="DG46" s="1">
        <f>('Elektřina Stav'!DH46-'Elektřina Stav'!DG46)*'Elektřina Stav'!$N46</f>
        <v>166279</v>
      </c>
      <c r="DH46" s="1">
        <f>('Elektřina Stav'!DI46-'Elektřina Stav'!DH46)*'Elektřina Stav'!$N46</f>
        <v>169948</v>
      </c>
      <c r="DI46" s="1">
        <f>('Elektřina Stav'!DJ46-'Elektřina Stav'!DI46)*'Elektřina Stav'!$N46</f>
        <v>177519</v>
      </c>
      <c r="DJ46" s="1">
        <f>('Elektřina Stav'!DK46-'Elektřina Stav'!DJ46)*'Elektřina Stav'!$N46</f>
        <v>173752</v>
      </c>
      <c r="DK46" s="1">
        <f>('Elektřina Stav'!DL46-'Elektřina Stav'!DK46)*'Elektřina Stav'!$N46</f>
        <v>134410</v>
      </c>
      <c r="DL46" s="1">
        <f>('Elektřina Stav'!DM46-'Elektřina Stav'!DL46)*'Elektřina Stav'!$N46</f>
        <v>189275</v>
      </c>
      <c r="DM46" s="1">
        <f>('Elektřina Stav'!DN46-'Elektřina Stav'!DM46)*'Elektřina Stav'!$N46</f>
        <v>168099</v>
      </c>
      <c r="DN46" s="1">
        <f>('Elektřina Stav'!DO46-'Elektřina Stav'!DN46)*'Elektřina Stav'!$N46</f>
        <v>157396</v>
      </c>
      <c r="DO46" s="1">
        <f>('Elektřina Stav'!DP46-'Elektřina Stav'!DO46)*'Elektřina Stav'!$N46</f>
        <v>148806</v>
      </c>
      <c r="DP46" s="1">
        <f>('Elektřina Stav'!DQ46-'Elektřina Stav'!DP46)*'Elektřina Stav'!$N46</f>
        <v>153206</v>
      </c>
      <c r="DQ46" s="1">
        <f>('Elektřina Stav'!DR46-'Elektřina Stav'!DQ46)*'Elektřina Stav'!$N46</f>
        <v>143506</v>
      </c>
      <c r="DR46" s="1">
        <f>('Elektřina Stav'!DS46-'Elektřina Stav'!DR46)*'Elektřina Stav'!$N46</f>
        <v>119491</v>
      </c>
      <c r="DS46" s="1">
        <f>('Elektřina Stav'!DT46-'Elektřina Stav'!DS46)*'Elektřina Stav'!$N46</f>
        <v>140811</v>
      </c>
      <c r="DT46" s="1">
        <f>('Elektřina Stav'!DU46-'Elektřina Stav'!DT46)*'Elektřina Stav'!$N46</f>
        <v>132112</v>
      </c>
      <c r="DU46" s="1">
        <f>('Elektřina Stav'!DV46-'Elektřina Stav'!DU46)*'Elektřina Stav'!$N46</f>
        <v>138712</v>
      </c>
      <c r="DV46" s="1">
        <f>('Elektřina Stav'!DW46-'Elektřina Stav'!DV46)*'Elektřina Stav'!$N46</f>
        <v>163216</v>
      </c>
      <c r="DW46" s="1">
        <f>('Elektřina Stav'!DX46-'Elektřina Stav'!DW46)*'Elektřina Stav'!$N46</f>
        <v>124065</v>
      </c>
    </row>
    <row r="47" spans="1:127">
      <c r="A47" s="1" t="str">
        <f>'Elektřina Stav'!A47</f>
        <v>ION</v>
      </c>
      <c r="B47" s="1" t="str">
        <f>'Elektřina Stav'!B47</f>
        <v>A</v>
      </c>
      <c r="C47" s="1">
        <f>'Elektřina Stav'!C47</f>
        <v>54</v>
      </c>
      <c r="D47" s="1" t="str">
        <f>'Elektřina Stav'!D47</f>
        <v>PT3</v>
      </c>
      <c r="E47" s="1" t="str">
        <f>'Elektřina Stav'!E47</f>
        <v>TPS</v>
      </c>
      <c r="F47" s="8" t="str">
        <f>'Elektřina Stav'!F47</f>
        <v>84 nová</v>
      </c>
      <c r="G47" s="8" t="str">
        <f>'Elektřina Stav'!G47</f>
        <v>8400 W4 no.</v>
      </c>
      <c r="H47" s="1">
        <f>'Elektřina Stav'!H47</f>
        <v>12</v>
      </c>
      <c r="I47" s="5">
        <f>'Elektřina Stav'!I47</f>
        <v>800</v>
      </c>
      <c r="J47" s="1" t="str">
        <f>'Elektřina Stav'!J47</f>
        <v>C03 TPS</v>
      </c>
      <c r="K47" s="6" t="str">
        <f>'Elektřina Stav'!K47</f>
        <v>od 1.10.08 12:15, 1.5.09 - změna jištění</v>
      </c>
      <c r="L47" s="7" t="str">
        <f>'Elektřina Stav'!L47</f>
        <v>MA-0807B012-11</v>
      </c>
      <c r="M47" s="8" t="str">
        <f>'Elektřina Stav'!M47</f>
        <v>W4</v>
      </c>
      <c r="N47" s="1">
        <f>'Elektřina Stav'!N47</f>
        <v>1</v>
      </c>
      <c r="O47" s="1">
        <f>('Elektřina Stav'!P47-'Elektřina Stav'!O47)*'Elektřina Stav'!$N47</f>
        <v>0</v>
      </c>
      <c r="P47" s="1">
        <f>('Elektřina Stav'!Q47-'Elektřina Stav'!P47)*'Elektřina Stav'!$N47</f>
        <v>0</v>
      </c>
      <c r="Q47" s="1">
        <f>('Elektřina Stav'!R47-'Elektřina Stav'!Q47)*'Elektřina Stav'!$N47</f>
        <v>0</v>
      </c>
      <c r="R47" s="1">
        <f>('Elektřina Stav'!S47-'Elektřina Stav'!R47)*'Elektřina Stav'!$N47</f>
        <v>0</v>
      </c>
      <c r="S47" s="1">
        <f>('Elektřina Stav'!T47-'Elektřina Stav'!S47)*'Elektřina Stav'!$N47</f>
        <v>0</v>
      </c>
      <c r="T47" s="1">
        <f>('Elektřina Stav'!U47-'Elektřina Stav'!T47)*'Elektřina Stav'!$N47</f>
        <v>0</v>
      </c>
      <c r="U47" s="1">
        <f>('Elektřina Stav'!V47-'Elektřina Stav'!U47)*'Elektřina Stav'!$N47</f>
        <v>0</v>
      </c>
      <c r="V47" s="1">
        <f>('Elektřina Stav'!W47-'Elektřina Stav'!V47)*'Elektřina Stav'!$N47</f>
        <v>0</v>
      </c>
      <c r="W47" s="1">
        <f>('Elektřina Stav'!X47-'Elektřina Stav'!W47)*'Elektřina Stav'!$N47</f>
        <v>0</v>
      </c>
      <c r="X47" s="1">
        <f>('Elektřina Stav'!Y47-'Elektřina Stav'!X47)*'Elektřina Stav'!$N47</f>
        <v>0</v>
      </c>
      <c r="Y47" s="1">
        <f>('Elektřina Stav'!Z47-'Elektřina Stav'!Y47)*'Elektřina Stav'!$N47</f>
        <v>0</v>
      </c>
      <c r="Z47" s="12">
        <f>('Elektřina Stav'!AA47+100000-'Elektřina Stav'!Z47)*'Elektřina Stav'!$N47</f>
        <v>100000</v>
      </c>
      <c r="AA47" s="1">
        <f>('Elektřina Stav'!AB47-'Elektřina Stav'!AA47)*'Elektřina Stav'!$N47</f>
        <v>0</v>
      </c>
      <c r="AB47" s="1">
        <f>('Elektřina Stav'!AC47-'Elektřina Stav'!AB47)*'Elektřina Stav'!$N47</f>
        <v>3505</v>
      </c>
      <c r="AC47" s="1">
        <f>('Elektřina Stav'!AD47-'Elektřina Stav'!AC47)*'Elektřina Stav'!$N47</f>
        <v>130722</v>
      </c>
      <c r="AD47" s="1">
        <f>('Elektřina Stav'!AE47-'Elektřina Stav'!AD47)*'Elektřina Stav'!$N47</f>
        <v>103770</v>
      </c>
      <c r="AE47" s="1">
        <f>('Elektřina Stav'!AF47-'Elektřina Stav'!AE47)*'Elektřina Stav'!$N47</f>
        <v>88501</v>
      </c>
      <c r="AF47" s="1">
        <f>('Elektřina Stav'!AG47-'Elektřina Stav'!AF47)*'Elektřina Stav'!$N47</f>
        <v>87609</v>
      </c>
      <c r="AG47" s="1">
        <f>('Elektřina Stav'!AH47-'Elektřina Stav'!AG47)*'Elektřina Stav'!$N47</f>
        <v>101331</v>
      </c>
      <c r="AH47" s="1">
        <f>('Elektřina Stav'!AI47-'Elektřina Stav'!AH47)*'Elektřina Stav'!$N47</f>
        <v>107567</v>
      </c>
      <c r="AI47" s="1">
        <f>('Elektřina Stav'!AJ47-'Elektřina Stav'!AI47)*'Elektřina Stav'!$N47</f>
        <v>112775</v>
      </c>
      <c r="AJ47" s="1">
        <f>('Elektřina Stav'!AK47-'Elektřina Stav'!AJ47)*'Elektřina Stav'!$N47</f>
        <v>130970</v>
      </c>
      <c r="AK47" s="1">
        <f>('Elektřina Stav'!AL47-'Elektřina Stav'!AK47)*'Elektřina Stav'!$N47</f>
        <v>130368</v>
      </c>
      <c r="AL47" s="1">
        <f>('Elektřina Stav'!AM47-'Elektřina Stav'!AL47)*'Elektřina Stav'!$N47</f>
        <v>144643</v>
      </c>
      <c r="AM47" s="1">
        <f>('Elektřina Stav'!AN47-'Elektřina Stav'!AM47)*'Elektřina Stav'!$N47</f>
        <v>136493</v>
      </c>
      <c r="AN47" s="1">
        <f>('Elektřina Stav'!AO47-'Elektřina Stav'!AN47)*'Elektřina Stav'!$N47</f>
        <v>144896</v>
      </c>
      <c r="AO47" s="1">
        <f>('Elektřina Stav'!AP47-'Elektřina Stav'!AO47)*'Elektřina Stav'!$N47</f>
        <v>146786</v>
      </c>
      <c r="AP47" s="1">
        <f>('Elektřina Stav'!AQ47-'Elektřina Stav'!AP47)*'Elektřina Stav'!$N47</f>
        <v>141841</v>
      </c>
      <c r="AQ47" s="1">
        <f>('Elektřina Stav'!AR47-'Elektřina Stav'!AQ47)*'Elektřina Stav'!$N47</f>
        <v>128897</v>
      </c>
      <c r="AR47" s="1">
        <f>('Elektřina Stav'!AS47-'Elektřina Stav'!AR47)*'Elektřina Stav'!$N47</f>
        <v>146730</v>
      </c>
      <c r="AS47" s="1">
        <f>('Elektřina Stav'!AT47-'Elektřina Stav'!AS47)*'Elektřina Stav'!$N47</f>
        <v>146109</v>
      </c>
      <c r="AT47" s="1">
        <f>('Elektřina Stav'!AU47-'Elektřina Stav'!AT47)*'Elektřina Stav'!$N47</f>
        <v>156911</v>
      </c>
      <c r="AU47" s="1">
        <f>('Elektřina Stav'!AV47-'Elektřina Stav'!AU47)*'Elektřina Stav'!$N47</f>
        <v>151884</v>
      </c>
      <c r="AV47" s="1">
        <f>('Elektřina Stav'!AW47-'Elektřina Stav'!AV47)*'Elektřina Stav'!$N47</f>
        <v>156149</v>
      </c>
      <c r="AW47" s="1">
        <f>('Elektřina Stav'!AX47-'Elektřina Stav'!AW47)*'Elektřina Stav'!$N47</f>
        <v>148674</v>
      </c>
      <c r="AX47" s="1">
        <f>('Elektřina Stav'!AY47-'Elektřina Stav'!AX47)*'Elektřina Stav'!$N47</f>
        <v>158775</v>
      </c>
      <c r="AY47" s="1">
        <f>('Elektřina Stav'!AZ47-'Elektřina Stav'!AY47)*'Elektřina Stav'!$N47</f>
        <v>156229</v>
      </c>
      <c r="AZ47" s="1">
        <f>('Elektřina Stav'!BA47-'Elektřina Stav'!AZ47)*'Elektřina Stav'!$N47</f>
        <v>151262</v>
      </c>
      <c r="BA47" s="1">
        <f>('Elektřina Stav'!BB47-'Elektřina Stav'!BA47)*'Elektřina Stav'!$N47</f>
        <v>152000</v>
      </c>
      <c r="BB47" s="1">
        <f>('Elektřina Stav'!BC47-'Elektřina Stav'!BB47)*'Elektřina Stav'!$N47</f>
        <v>145738</v>
      </c>
      <c r="BC47" s="1">
        <f>('Elektřina Stav'!BD47-'Elektřina Stav'!BC47)*'Elektřina Stav'!$N47</f>
        <v>131864</v>
      </c>
      <c r="BD47" s="1">
        <f>('Elektřina Stav'!BE47-'Elektřina Stav'!BD47)*'Elektřina Stav'!$N47</f>
        <v>152537</v>
      </c>
      <c r="BE47" s="1">
        <f>('Elektřina Stav'!BF47-'Elektřina Stav'!BE47)*'Elektřina Stav'!$N47</f>
        <v>148235</v>
      </c>
      <c r="BF47" s="1">
        <f>('Elektřina Stav'!BG47-'Elektřina Stav'!BF47)*'Elektřina Stav'!$N47</f>
        <v>170474</v>
      </c>
      <c r="BG47" s="1">
        <f>('Elektřina Stav'!BH47-'Elektřina Stav'!BG47)*'Elektřina Stav'!$N47</f>
        <v>161139</v>
      </c>
      <c r="BH47" s="1">
        <f>('Elektřina Stav'!BI47-'Elektřina Stav'!BH47)*'Elektřina Stav'!$N47</f>
        <v>169853</v>
      </c>
      <c r="BI47" s="1">
        <f>('Elektřina Stav'!BJ47-'Elektřina Stav'!BI47)*'Elektřina Stav'!$N47</f>
        <v>159508</v>
      </c>
      <c r="BJ47" s="1">
        <f>('Elektřina Stav'!BK47-'Elektřina Stav'!BJ47)*'Elektřina Stav'!$N47</f>
        <v>157435</v>
      </c>
      <c r="BK47" s="1">
        <f>('Elektřina Stav'!BL47-'Elektřina Stav'!BK47)*'Elektřina Stav'!$N47</f>
        <v>161427</v>
      </c>
      <c r="BL47" s="1">
        <f>('Elektřina Stav'!BM47-'Elektřina Stav'!BL47)*'Elektřina Stav'!$N47</f>
        <v>146852</v>
      </c>
      <c r="BM47" s="1">
        <f>('Elektřina Stav'!BN47-'Elektřina Stav'!BM47)*'Elektřina Stav'!$N47</f>
        <v>150328</v>
      </c>
      <c r="BN47" s="1">
        <f>('Elektřina Stav'!BO47-'Elektřina Stav'!BN47)*'Elektřina Stav'!$N47</f>
        <v>140898</v>
      </c>
      <c r="BO47" s="1">
        <f>('Elektřina Stav'!BP47-'Elektřina Stav'!BO47)*'Elektřina Stav'!$N47</f>
        <v>123511</v>
      </c>
      <c r="BP47" s="1">
        <f>('Elektřina Stav'!BQ47-'Elektřina Stav'!BP47)*'Elektřina Stav'!$N47</f>
        <v>141736</v>
      </c>
      <c r="BQ47" s="1">
        <f>('Elektřina Stav'!BR47-'Elektřina Stav'!BQ47)*'Elektřina Stav'!$N47</f>
        <v>136540</v>
      </c>
      <c r="BR47" s="1">
        <f>('Elektřina Stav'!BS47-'Elektřina Stav'!BR47)*'Elektřina Stav'!$N47</f>
        <v>144584</v>
      </c>
      <c r="BS47" s="1">
        <f>('Elektřina Stav'!BT47-'Elektřina Stav'!BS47)*'Elektřina Stav'!$N47</f>
        <v>134090</v>
      </c>
      <c r="BT47" s="1">
        <f>('Elektřina Stav'!BU47-'Elektřina Stav'!BT47)*'Elektřina Stav'!$N47</f>
        <v>140010</v>
      </c>
      <c r="BU47" s="1">
        <f>('Elektřina Stav'!BV47-'Elektřina Stav'!BU47)*'Elektřina Stav'!$N47</f>
        <v>145552</v>
      </c>
      <c r="BV47" s="1">
        <f>('Elektřina Stav'!BW47-'Elektřina Stav'!BV47)*'Elektřina Stav'!$N47</f>
        <v>142242</v>
      </c>
      <c r="BW47" s="1">
        <f>('Elektřina Stav'!BX47-'Elektřina Stav'!BW47)*'Elektřina Stav'!$N47</f>
        <v>140988</v>
      </c>
      <c r="BX47" s="1">
        <f>('Elektřina Stav'!BY47-'Elektřina Stav'!BX47)*'Elektřina Stav'!$N47</f>
        <v>129281</v>
      </c>
      <c r="BY47" s="1">
        <f>('Elektřina Stav'!BZ47-'Elektřina Stav'!BY47)*'Elektřina Stav'!$N47</f>
        <v>132403</v>
      </c>
      <c r="BZ47" s="1">
        <f>('Elektřina Stav'!CA47-'Elektřina Stav'!BZ47)*'Elektřina Stav'!$N47</f>
        <v>124187</v>
      </c>
      <c r="CA47" s="1">
        <f>('Elektřina Stav'!CB47-'Elektřina Stav'!CA47)*'Elektřina Stav'!$N47</f>
        <v>114556</v>
      </c>
      <c r="CB47" s="1">
        <f>('Elektřina Stav'!CC47-'Elektřina Stav'!CB47)*'Elektřina Stav'!$N47</f>
        <v>148780</v>
      </c>
      <c r="CC47" s="1">
        <f>('Elektřina Stav'!CD47-'Elektřina Stav'!CC47)*'Elektřina Stav'!$N47</f>
        <v>148066</v>
      </c>
      <c r="CD47" s="1">
        <f>('Elektřina Stav'!CE47-'Elektřina Stav'!CD47)*'Elektřina Stav'!$N47</f>
        <v>159897</v>
      </c>
      <c r="CE47" s="1">
        <f>('Elektřina Stav'!CF47-'Elektřina Stav'!CE47)*'Elektřina Stav'!$N47</f>
        <v>159411</v>
      </c>
      <c r="CF47" s="1">
        <f>('Elektřina Stav'!CG47-'Elektřina Stav'!CF47)*'Elektřina Stav'!$N47</f>
        <v>163127</v>
      </c>
      <c r="CG47" s="1">
        <f>('Elektřina Stav'!CH47-'Elektřina Stav'!CG47)*'Elektřina Stav'!$N47</f>
        <v>175620</v>
      </c>
      <c r="CH47" s="1">
        <f>('Elektřina Stav'!CI47-'Elektřina Stav'!CH47)*'Elektřina Stav'!$N47</f>
        <v>181280</v>
      </c>
      <c r="CI47" s="1">
        <f>('Elektřina Stav'!CJ47-'Elektřina Stav'!CI47)*'Elektřina Stav'!$N47</f>
        <v>171132</v>
      </c>
      <c r="CJ47" s="1">
        <f>('Elektřina Stav'!CK47-'Elektřina Stav'!CJ47)*'Elektřina Stav'!$N47</f>
        <v>162054</v>
      </c>
      <c r="CK47" s="1">
        <f>('Elektřina Stav'!CL47-'Elektřina Stav'!CK47)*'Elektřina Stav'!$N47</f>
        <v>176335</v>
      </c>
      <c r="CL47" s="1">
        <f>('Elektřina Stav'!CM47-'Elektřina Stav'!CL47)*'Elektřina Stav'!$N47</f>
        <v>170217</v>
      </c>
      <c r="CM47" s="1">
        <f>('Elektřina Stav'!CN47-'Elektřina Stav'!CM47)*'Elektřina Stav'!$N47</f>
        <v>125080</v>
      </c>
      <c r="CN47" s="1">
        <f>('Elektřina Stav'!CO47-'Elektřina Stav'!CN47)*'Elektřina Stav'!$N47</f>
        <v>159153</v>
      </c>
      <c r="CO47" s="1">
        <f>('Elektřina Stav'!CP47-'Elektřina Stav'!CO47)*'Elektřina Stav'!$N47</f>
        <v>149676</v>
      </c>
      <c r="CP47" s="1">
        <f>('Elektřina Stav'!CQ47-'Elektřina Stav'!CP47)*'Elektřina Stav'!$N47</f>
        <v>173920</v>
      </c>
      <c r="CQ47" s="1">
        <f>('Elektřina Stav'!CR47-'Elektřina Stav'!CQ47)*'Elektřina Stav'!$N47</f>
        <v>163144</v>
      </c>
      <c r="CR47" s="1">
        <f>('Elektřina Stav'!CS47-'Elektřina Stav'!CR47)*'Elektřina Stav'!$N47</f>
        <v>145796</v>
      </c>
      <c r="CS47" s="1">
        <f>('Elektřina Stav'!CT47-'Elektřina Stav'!CS47)*'Elektřina Stav'!$N47</f>
        <v>144442</v>
      </c>
      <c r="CT47" s="1">
        <f>(('Elektřina Stav'!CU47-'Elektřina Stav'!CT47)*'Elektřina Stav'!$N47)+10000000</f>
        <v>158986</v>
      </c>
      <c r="CU47" s="1">
        <f>(('Elektřina Stav'!CV47-'Elektřina Stav'!CU47)*'Elektřina Stav'!$N47)</f>
        <v>149242</v>
      </c>
      <c r="CV47" s="1">
        <f>(('Elektřina Stav'!CW47-'Elektřina Stav'!CV47)*'Elektřina Stav'!$N47)</f>
        <v>133355</v>
      </c>
      <c r="CW47" s="1">
        <f>(('Elektřina Stav'!CX47-'Elektřina Stav'!CW47)*'Elektřina Stav'!$N47)</f>
        <v>140609</v>
      </c>
      <c r="CX47" s="1">
        <f>(('Elektřina Stav'!CY47-'Elektřina Stav'!CX47)*'Elektřina Stav'!$N47)</f>
        <v>120851</v>
      </c>
      <c r="CY47" s="1">
        <f>(('Elektřina Stav'!CZ47-'Elektřina Stav'!CY47)*'Elektřina Stav'!$N47)</f>
        <v>113758</v>
      </c>
      <c r="CZ47" s="1">
        <f>(('Elektřina Stav'!DA47-'Elektřina Stav'!CZ47)*'Elektřina Stav'!$N47)</f>
        <v>129547</v>
      </c>
      <c r="DA47" s="1">
        <f>(('Elektřina Stav'!DB47-'Elektřina Stav'!DA47)*'Elektřina Stav'!$N47)</f>
        <v>127170</v>
      </c>
      <c r="DB47" s="1">
        <f>(('Elektřina Stav'!DC47-'Elektřina Stav'!DB47)*'Elektřina Stav'!$N47)</f>
        <v>155425</v>
      </c>
      <c r="DC47" s="1">
        <f>(('Elektřina Stav'!DD47-'Elektřina Stav'!DC47)*'Elektřina Stav'!$N47)</f>
        <v>148268</v>
      </c>
      <c r="DD47" s="1">
        <f>(('Elektřina Stav'!DE47-'Elektřina Stav'!DD47)*'Elektřina Stav'!$N47)</f>
        <v>122193</v>
      </c>
      <c r="DE47" s="1">
        <f>(('Elektřina Stav'!DF47-'Elektřina Stav'!DE47)*'Elektřina Stav'!$N47)</f>
        <v>127979</v>
      </c>
      <c r="DF47" s="1">
        <f>(('Elektřina Stav'!DG47-'Elektřina Stav'!DF47)*'Elektřina Stav'!$N47)</f>
        <v>116138</v>
      </c>
      <c r="DG47" s="1">
        <f>(('Elektřina Stav'!DH47-'Elektřina Stav'!DG47)*'Elektřina Stav'!$N47)</f>
        <v>111734</v>
      </c>
      <c r="DH47" s="1">
        <f>(('Elektřina Stav'!DI47-'Elektřina Stav'!DH47)*'Elektřina Stav'!$N47)</f>
        <v>95783</v>
      </c>
      <c r="DI47" s="1">
        <f>(('Elektřina Stav'!DJ47-'Elektřina Stav'!DI47)*'Elektřina Stav'!$N47)</f>
        <v>88850</v>
      </c>
      <c r="DJ47" s="1">
        <f>(('Elektřina Stav'!DK47-'Elektřina Stav'!DJ47)*'Elektřina Stav'!$N47)</f>
        <v>84814</v>
      </c>
      <c r="DK47" s="1">
        <f>(('Elektřina Stav'!DL47-'Elektřina Stav'!DK47)*'Elektřina Stav'!$N47)</f>
        <v>68411</v>
      </c>
      <c r="DL47" s="1">
        <f>(('Elektřina Stav'!DM47-'Elektřina Stav'!DL47)*'Elektřina Stav'!$N47)</f>
        <v>90435</v>
      </c>
      <c r="DM47" s="1">
        <f>(('Elektřina Stav'!DN47-'Elektřina Stav'!DM47)*'Elektřina Stav'!$N47)</f>
        <v>92056</v>
      </c>
      <c r="DN47" s="1">
        <f>(('Elektřina Stav'!DO47-'Elektřina Stav'!DN47)*'Elektřina Stav'!$N47)</f>
        <v>92126</v>
      </c>
      <c r="DO47" s="1">
        <f>(('Elektřina Stav'!DP47-'Elektřina Stav'!DO47)*'Elektřina Stav'!$N47)</f>
        <v>85647</v>
      </c>
      <c r="DP47" s="1">
        <f>(('Elektřina Stav'!DQ47-'Elektřina Stav'!DP47)*'Elektřina Stav'!$N47)</f>
        <v>87995</v>
      </c>
      <c r="DQ47" s="1">
        <f>(('Elektřina Stav'!DR47-'Elektřina Stav'!DQ47)*'Elektřina Stav'!$N47)</f>
        <v>94330</v>
      </c>
      <c r="DR47" s="1">
        <f>(('Elektřina Stav'!DS47-'Elektřina Stav'!DR47)*'Elektřina Stav'!$N47)</f>
        <v>87016</v>
      </c>
      <c r="DS47" s="1">
        <f>(('Elektřina Stav'!DT47-'Elektřina Stav'!DS47)*'Elektřina Stav'!$N47)</f>
        <v>102429</v>
      </c>
      <c r="DT47" s="1">
        <f>(('Elektřina Stav'!DU47-'Elektřina Stav'!DT47)*'Elektřina Stav'!$N47)</f>
        <v>89525</v>
      </c>
      <c r="DU47" s="1">
        <f>(('Elektřina Stav'!DV47-'Elektřina Stav'!DU47)*'Elektřina Stav'!$N47)</f>
        <v>80313</v>
      </c>
      <c r="DV47" s="1">
        <f>(('Elektřina Stav'!DW47-'Elektřina Stav'!DV47)*'Elektřina Stav'!$N47)</f>
        <v>79203</v>
      </c>
      <c r="DW47" s="1">
        <f>(('Elektřina Stav'!DX47-'Elektřina Stav'!DW47)*'Elektřina Stav'!$N47)</f>
        <v>61779</v>
      </c>
    </row>
    <row r="48" spans="1:127">
      <c r="A48" s="1" t="str">
        <f>'Elektřina Stav'!A48</f>
        <v>ION</v>
      </c>
      <c r="B48" s="1" t="str">
        <f>'Elektřina Stav'!B48</f>
        <v>A</v>
      </c>
      <c r="C48" s="1">
        <f>'Elektřina Stav'!C48</f>
        <v>84</v>
      </c>
      <c r="D48" s="1" t="str">
        <f>'Elektřina Stav'!D48</f>
        <v>PT3</v>
      </c>
      <c r="E48" s="1" t="str">
        <f>'Elektřina Stav'!E48</f>
        <v>Silhouette</v>
      </c>
      <c r="F48" s="8">
        <f>'Elektřina Stav'!F48</f>
        <v>27</v>
      </c>
      <c r="G48" s="8">
        <f>'Elektřina Stav'!G48</f>
        <v>2700</v>
      </c>
      <c r="H48" s="1" t="str">
        <f>'Elektřina Stav'!H48</f>
        <v>3-9</v>
      </c>
      <c r="I48" s="5">
        <f>'Elektřina Stav'!I48</f>
        <v>400</v>
      </c>
      <c r="J48" s="1" t="str">
        <f>'Elektřina Stav'!J48</f>
        <v>C02</v>
      </c>
      <c r="K48" s="6" t="str">
        <f>'Elektřina Stav'!K48</f>
        <v>od 4.10.08</v>
      </c>
      <c r="L48" s="7" t="str">
        <f>'Elektřina Stav'!L48</f>
        <v>MA-0807A741-11</v>
      </c>
      <c r="M48" s="8">
        <f>'Elektřina Stav'!M48</f>
        <v>1</v>
      </c>
      <c r="N48" s="1">
        <f>'Elektřina Stav'!N48</f>
        <v>1</v>
      </c>
      <c r="O48" s="1">
        <f>('Elektřina Stav'!P48-'Elektřina Stav'!O48)*'Elektřina Stav'!$N48</f>
        <v>0</v>
      </c>
      <c r="P48" s="1">
        <f>('Elektřina Stav'!Q48-'Elektřina Stav'!P48)*'Elektřina Stav'!$N48</f>
        <v>0</v>
      </c>
      <c r="Q48" s="1">
        <f>('Elektřina Stav'!R48-'Elektřina Stav'!Q48)*'Elektřina Stav'!$N48</f>
        <v>0</v>
      </c>
      <c r="R48" s="1">
        <f>('Elektřina Stav'!S48-'Elektřina Stav'!R48)*'Elektřina Stav'!$N48</f>
        <v>0</v>
      </c>
      <c r="S48" s="1">
        <f>('Elektřina Stav'!T48+100000-'Elektřina Stav'!S48)*'Elektřina Stav'!$N48</f>
        <v>100000</v>
      </c>
      <c r="T48" s="1">
        <f>('Elektřina Stav'!U48-'Elektřina Stav'!T48)*'Elektřina Stav'!$N48</f>
        <v>0</v>
      </c>
      <c r="U48" s="1">
        <f>('Elektřina Stav'!V48-'Elektřina Stav'!U48)*'Elektřina Stav'!$N48</f>
        <v>0</v>
      </c>
      <c r="V48" s="1">
        <f>('Elektřina Stav'!W48-'Elektřina Stav'!V48)*'Elektřina Stav'!$N48</f>
        <v>0</v>
      </c>
      <c r="W48" s="1">
        <f>('Elektřina Stav'!X48-'Elektřina Stav'!W48)*'Elektřina Stav'!$N48</f>
        <v>0</v>
      </c>
      <c r="X48" s="1">
        <f>('Elektřina Stav'!Y48-'Elektřina Stav'!X48)*'Elektřina Stav'!$N48</f>
        <v>0</v>
      </c>
      <c r="Y48" s="1">
        <f>('Elektřina Stav'!Z48-'Elektřina Stav'!Y48)*'Elektřina Stav'!$N48</f>
        <v>0</v>
      </c>
      <c r="Z48" s="1">
        <f>('Elektřina Stav'!AA48-'Elektřina Stav'!Z48)*'Elektřina Stav'!$N48</f>
        <v>0</v>
      </c>
      <c r="AA48" s="1">
        <f>('Elektřina Stav'!AB48-'Elektřina Stav'!AA48)*'Elektřina Stav'!$N48</f>
        <v>0</v>
      </c>
      <c r="AB48" s="1">
        <f>('Elektřina Stav'!AC48-'Elektřina Stav'!AB48)*'Elektřina Stav'!$N48</f>
        <v>0</v>
      </c>
      <c r="AC48" s="1">
        <f>('Elektřina Stav'!AD48-'Elektřina Stav'!AC48)*'Elektřina Stav'!$N48</f>
        <v>7767</v>
      </c>
      <c r="AD48" s="1">
        <f>('Elektřina Stav'!AE48-'Elektřina Stav'!AD48)*'Elektřina Stav'!$N48</f>
        <v>8689</v>
      </c>
      <c r="AE48" s="1">
        <f>('Elektřina Stav'!AF48-'Elektřina Stav'!AE48)*'Elektřina Stav'!$N48</f>
        <v>8810</v>
      </c>
      <c r="AF48" s="1">
        <f>('Elektřina Stav'!AG48-'Elektřina Stav'!AF48)*'Elektřina Stav'!$N48</f>
        <v>13242</v>
      </c>
      <c r="AG48" s="1">
        <f>('Elektřina Stav'!AH48-'Elektřina Stav'!AG48)*'Elektřina Stav'!$N48</f>
        <v>11186</v>
      </c>
      <c r="AH48" s="1">
        <f>('Elektřina Stav'!AI48-'Elektřina Stav'!AH48)*'Elektřina Stav'!$N48</f>
        <v>9395</v>
      </c>
      <c r="AI48" s="1">
        <f>('Elektřina Stav'!AJ48-'Elektřina Stav'!AI48)*'Elektřina Stav'!$N48</f>
        <v>8956</v>
      </c>
      <c r="AJ48" s="1">
        <f>('Elektřina Stav'!AK48-'Elektřina Stav'!AJ48)*'Elektřina Stav'!$N48</f>
        <v>7802</v>
      </c>
      <c r="AK48" s="1">
        <f>('Elektřina Stav'!AL48-'Elektřina Stav'!AK48)*'Elektřina Stav'!$N48</f>
        <v>8980</v>
      </c>
      <c r="AL48" s="1">
        <f>('Elektřina Stav'!AM48-'Elektřina Stav'!AL48)*'Elektřina Stav'!$N48</f>
        <v>7327</v>
      </c>
      <c r="AM48" s="1">
        <f>('Elektřina Stav'!AN48-'Elektřina Stav'!AM48)*'Elektřina Stav'!$N48</f>
        <v>7045</v>
      </c>
      <c r="AN48" s="1">
        <f>('Elektřina Stav'!AO48-'Elektřina Stav'!AN48)*'Elektřina Stav'!$N48</f>
        <v>9060</v>
      </c>
      <c r="AO48" s="1">
        <f>('Elektřina Stav'!AP48-'Elektřina Stav'!AO48)*'Elektřina Stav'!$N48</f>
        <v>6899</v>
      </c>
      <c r="AP48" s="1">
        <f>('Elektřina Stav'!AQ48-'Elektřina Stav'!AP48)*'Elektřina Stav'!$N48</f>
        <v>7716</v>
      </c>
      <c r="AQ48" s="1">
        <f>('Elektřina Stav'!AR48-'Elektřina Stav'!AQ48)*'Elektřina Stav'!$N48</f>
        <v>5580</v>
      </c>
      <c r="AR48" s="1">
        <f>('Elektřina Stav'!AS48-'Elektřina Stav'!AR48)*'Elektřina Stav'!$N48</f>
        <v>4890</v>
      </c>
      <c r="AS48" s="1">
        <f>('Elektřina Stav'!AT48-'Elektřina Stav'!AS48)*'Elektřina Stav'!$N48</f>
        <v>7407</v>
      </c>
      <c r="AT48" s="1">
        <f>('Elektřina Stav'!AU48-'Elektřina Stav'!AT48)*'Elektřina Stav'!$N48</f>
        <v>5219</v>
      </c>
      <c r="AU48" s="1">
        <f>('Elektřina Stav'!AV48-'Elektřina Stav'!AU48)*'Elektřina Stav'!$N48</f>
        <v>5057</v>
      </c>
      <c r="AV48" s="1">
        <f>('Elektřina Stav'!AW48-'Elektřina Stav'!AV48)*'Elektřina Stav'!$N48</f>
        <v>6665</v>
      </c>
      <c r="AW48" s="1">
        <f>('Elektřina Stav'!AX48-'Elektřina Stav'!AW48)*'Elektřina Stav'!$N48</f>
        <v>2539</v>
      </c>
      <c r="AX48" s="1">
        <f>('Elektřina Stav'!AY48-'Elektřina Stav'!AX48)*'Elektřina Stav'!$N48</f>
        <v>5912</v>
      </c>
      <c r="AY48" s="1">
        <f>('Elektřina Stav'!AZ48-'Elektřina Stav'!AY48)*'Elektřina Stav'!$N48</f>
        <v>7544</v>
      </c>
      <c r="AZ48" s="1">
        <f>('Elektřina Stav'!BA48-'Elektřina Stav'!AZ48)*'Elektřina Stav'!$N48</f>
        <v>9091</v>
      </c>
      <c r="BA48" s="1">
        <f>('Elektřina Stav'!BB48-'Elektřina Stav'!BA48)*'Elektřina Stav'!$N48</f>
        <v>12078</v>
      </c>
      <c r="BB48" s="1">
        <f>('Elektřina Stav'!BC48-'Elektřina Stav'!BB48)*'Elektřina Stav'!$N48</f>
        <v>18641</v>
      </c>
      <c r="BC48" s="1">
        <f>('Elektřina Stav'!BD48-'Elektřina Stav'!BC48)*'Elektřina Stav'!$N48</f>
        <v>24881</v>
      </c>
      <c r="BD48" s="1">
        <f>('Elektřina Stav'!BE48-'Elektřina Stav'!BD48)*'Elektřina Stav'!$N48</f>
        <v>7665</v>
      </c>
      <c r="BE48" s="1">
        <f>('Elektřina Stav'!BF48-'Elektřina Stav'!BE48)*'Elektřina Stav'!$N48</f>
        <v>2308</v>
      </c>
      <c r="BF48" s="1">
        <f>('Elektřina Stav'!BG48-'Elektřina Stav'!BF48)*'Elektřina Stav'!$N48</f>
        <v>3043</v>
      </c>
      <c r="BG48" s="1">
        <f>('Elektřina Stav'!BH48-'Elektřina Stav'!BG48)*'Elektřina Stav'!$N48</f>
        <v>9539</v>
      </c>
      <c r="BH48" s="1">
        <f>('Elektřina Stav'!BI48-'Elektřina Stav'!BH48)*'Elektřina Stav'!$N48</f>
        <v>6992</v>
      </c>
      <c r="BI48" s="1">
        <f>('Elektřina Stav'!BJ48-'Elektřina Stav'!BI48)*'Elektřina Stav'!$N48</f>
        <v>4123</v>
      </c>
      <c r="BJ48" s="1">
        <f>('Elektřina Stav'!BK48-'Elektřina Stav'!BJ48)*'Elektřina Stav'!$N48</f>
        <v>3259</v>
      </c>
      <c r="BK48" s="1">
        <f>('Elektřina Stav'!BL48-'Elektřina Stav'!BK48)*'Elektřina Stav'!$N48</f>
        <v>5280</v>
      </c>
      <c r="BL48" s="1">
        <f>('Elektřina Stav'!BM48-'Elektřina Stav'!BL48)*'Elektřina Stav'!$N48</f>
        <v>6758</v>
      </c>
      <c r="BM48" s="1">
        <f>('Elektřina Stav'!BN48-'Elektřina Stav'!BM48)*'Elektřina Stav'!$N48</f>
        <v>8199</v>
      </c>
      <c r="BN48" s="1">
        <f>('Elektřina Stav'!BO48-'Elektřina Stav'!BN48)*'Elektřina Stav'!$N48</f>
        <v>8273</v>
      </c>
      <c r="BO48" s="1">
        <f>('Elektřina Stav'!BP48-'Elektřina Stav'!BO48)*'Elektřina Stav'!$N48</f>
        <v>2018</v>
      </c>
      <c r="BP48" s="1">
        <f>('Elektřina Stav'!BQ48-'Elektřina Stav'!BP48)*'Elektřina Stav'!$N48</f>
        <v>2678</v>
      </c>
      <c r="BQ48" s="1">
        <f>('Elektřina Stav'!BR48-'Elektřina Stav'!BQ48)*'Elektřina Stav'!$N48</f>
        <v>421</v>
      </c>
      <c r="BR48" s="1">
        <f>('Elektřina Stav'!BS48-'Elektřina Stav'!BR48)*'Elektřina Stav'!$N48</f>
        <v>1387</v>
      </c>
      <c r="BS48" s="1">
        <f>('Elektřina Stav'!BT48-'Elektřina Stav'!BS48)*'Elektřina Stav'!$N48</f>
        <v>4775</v>
      </c>
      <c r="BT48" s="1">
        <f>('Elektřina Stav'!BU48-'Elektřina Stav'!BT48)*'Elektřina Stav'!$N48</f>
        <v>5191</v>
      </c>
      <c r="BU48" s="1">
        <f>('Elektřina Stav'!BV48-'Elektřina Stav'!BU48)*'Elektřina Stav'!$N48</f>
        <v>5080</v>
      </c>
      <c r="BV48" s="1">
        <f>('Elektřina Stav'!BW48-'Elektřina Stav'!BV48)*'Elektřina Stav'!$N48</f>
        <v>5166</v>
      </c>
      <c r="BW48" s="1">
        <f>('Elektřina Stav'!BX48-'Elektřina Stav'!BW48)*'Elektřina Stav'!$N48</f>
        <v>5967</v>
      </c>
      <c r="BX48" s="1">
        <f>('Elektřina Stav'!BY48-'Elektřina Stav'!BX48)*'Elektřina Stav'!$N48</f>
        <v>5799</v>
      </c>
      <c r="BY48" s="1">
        <f>('Elektřina Stav'!BZ48-'Elektřina Stav'!BY48)*'Elektřina Stav'!$N48</f>
        <v>7869</v>
      </c>
      <c r="BZ48" s="1">
        <f>('Elektřina Stav'!CA48-'Elektřina Stav'!BZ48)*'Elektřina Stav'!$N48</f>
        <v>859</v>
      </c>
      <c r="CA48" s="1">
        <f>('Elektřina Stav'!CB48-'Elektřina Stav'!CA48)*'Elektřina Stav'!$N48</f>
        <v>497</v>
      </c>
      <c r="CB48" s="1">
        <f>('Elektřina Stav'!CC48-'Elektřina Stav'!CB48)*'Elektřina Stav'!$N48</f>
        <v>446</v>
      </c>
      <c r="CC48" s="1">
        <f>('Elektřina Stav'!CD48-'Elektřina Stav'!CC48)*'Elektřina Stav'!$N48</f>
        <v>403</v>
      </c>
      <c r="CD48" s="1">
        <f>('Elektřina Stav'!CE48-'Elektřina Stav'!CD48)*'Elektřina Stav'!$N48</f>
        <v>439</v>
      </c>
      <c r="CE48" s="1">
        <f>('Elektřina Stav'!CF48-'Elektřina Stav'!CE48)*'Elektřina Stav'!$N48</f>
        <v>5207</v>
      </c>
      <c r="CF48" s="1">
        <f>('Elektřina Stav'!CG48-'Elektřina Stav'!CF48)*'Elektřina Stav'!$N48</f>
        <v>6332</v>
      </c>
      <c r="CG48" s="1">
        <f>('Elektřina Stav'!CH48-'Elektřina Stav'!CG48)*'Elektřina Stav'!$N48</f>
        <v>5337</v>
      </c>
      <c r="CH48" s="1">
        <f>('Elektřina Stav'!CI48-'Elektřina Stav'!CH48)*'Elektřina Stav'!$N48</f>
        <v>2806</v>
      </c>
      <c r="CI48" s="1">
        <f>('Elektřina Stav'!CJ48-'Elektřina Stav'!CI48)*'Elektřina Stav'!$N48</f>
        <v>4385</v>
      </c>
      <c r="CJ48" s="1">
        <f>('Elektřina Stav'!CK48-'Elektřina Stav'!CJ48)*'Elektřina Stav'!$N48</f>
        <v>5869</v>
      </c>
      <c r="CK48" s="1">
        <f>('Elektřina Stav'!CL48-'Elektřina Stav'!CK48)*'Elektřina Stav'!$N48</f>
        <v>7018</v>
      </c>
      <c r="CL48" s="1">
        <f>('Elektřina Stav'!CM48-'Elektřina Stav'!CL48)*'Elektřina Stav'!$N48</f>
        <v>3507</v>
      </c>
      <c r="CM48" s="1">
        <f>('Elektřina Stav'!CN48-'Elektřina Stav'!CM48)*'Elektřina Stav'!$N48</f>
        <v>410</v>
      </c>
      <c r="CN48" s="1">
        <f>('Elektřina Stav'!CO48-'Elektřina Stav'!CN48)*'Elektřina Stav'!$N48</f>
        <v>434</v>
      </c>
      <c r="CO48" s="1">
        <f>('Elektřina Stav'!CP48-'Elektřina Stav'!CO48)*'Elektřina Stav'!$N48</f>
        <v>424</v>
      </c>
      <c r="CP48" s="1">
        <f>('Elektřina Stav'!CQ48-'Elektřina Stav'!CP48)*'Elektřina Stav'!$N48</f>
        <v>2139</v>
      </c>
      <c r="CQ48" s="1">
        <f>('Elektřina Stav'!CR48-'Elektřina Stav'!CQ48)*'Elektřina Stav'!$N48</f>
        <v>6874</v>
      </c>
      <c r="CR48" s="1">
        <f>('Elektřina Stav'!CS48-'Elektřina Stav'!CR48)*'Elektřina Stav'!$N48</f>
        <v>4344</v>
      </c>
      <c r="CS48" s="1">
        <f>('Elektřina Stav'!CT48-'Elektřina Stav'!CS48)*'Elektřina Stav'!$N48</f>
        <v>4347</v>
      </c>
      <c r="CT48" s="1">
        <f>('Elektřina Stav'!CU48-'Elektřina Stav'!CT48)*'Elektřina Stav'!$N48</f>
        <v>4032</v>
      </c>
      <c r="CU48" s="1">
        <f>('Elektřina Stav'!CV48-'Elektřina Stav'!CU48)*'Elektřina Stav'!$N48</f>
        <v>4270</v>
      </c>
      <c r="CV48" s="1">
        <f>('Elektřina Stav'!CW48-'Elektřina Stav'!CV48)*'Elektřina Stav'!$N48</f>
        <v>4223</v>
      </c>
      <c r="CW48" s="1">
        <f>('Elektřina Stav'!CX48-'Elektřina Stav'!CW48)*'Elektřina Stav'!$N48</f>
        <v>4577</v>
      </c>
      <c r="CX48" s="1">
        <f>('Elektřina Stav'!CY48-'Elektřina Stav'!CX48)*'Elektřina Stav'!$N48</f>
        <v>2077</v>
      </c>
      <c r="CY48" s="1">
        <f>('Elektřina Stav'!CZ48-'Elektřina Stav'!CY48)*'Elektřina Stav'!$N48</f>
        <v>1027</v>
      </c>
      <c r="CZ48" s="1">
        <f>('Elektřina Stav'!DA48-'Elektřina Stav'!CZ48)*'Elektřina Stav'!$N48</f>
        <v>718</v>
      </c>
      <c r="DA48" s="1">
        <f>('Elektřina Stav'!DB48-'Elektřina Stav'!DA48)*'Elektřina Stav'!$N48</f>
        <v>441</v>
      </c>
      <c r="DB48" s="1">
        <f>('Elektřina Stav'!DC48-'Elektřina Stav'!DB48)*'Elektřina Stav'!$N48</f>
        <v>2424</v>
      </c>
      <c r="DC48" s="1">
        <f>('Elektřina Stav'!DD48-'Elektřina Stav'!DC48)*'Elektřina Stav'!$N48</f>
        <v>4904</v>
      </c>
      <c r="DD48" s="1">
        <f>('Elektřina Stav'!DE48-'Elektřina Stav'!DD48)*'Elektřina Stav'!$N48</f>
        <v>3502</v>
      </c>
      <c r="DE48" s="1">
        <f>('Elektřina Stav'!DF48-'Elektřina Stav'!DE48)*'Elektřina Stav'!$N48</f>
        <v>3921</v>
      </c>
      <c r="DF48" s="1">
        <f>('Elektřina Stav'!DG48-'Elektřina Stav'!DF48)*'Elektřina Stav'!$N48</f>
        <v>3653</v>
      </c>
      <c r="DG48" s="1">
        <f>('Elektřina Stav'!DH48-'Elektřina Stav'!DG48)*'Elektřina Stav'!$N48</f>
        <v>3476</v>
      </c>
      <c r="DH48" s="1">
        <f>('Elektřina Stav'!DI48-'Elektřina Stav'!DH48)*'Elektřina Stav'!$N48</f>
        <v>4510</v>
      </c>
      <c r="DI48" s="1">
        <f>('Elektřina Stav'!DJ48-'Elektřina Stav'!DI48)*'Elektřina Stav'!$N48</f>
        <v>5194</v>
      </c>
      <c r="DJ48" s="1">
        <f>('Elektřina Stav'!DK48-'Elektřina Stav'!DJ48)*'Elektřina Stav'!$N48</f>
        <v>4639</v>
      </c>
      <c r="DK48" s="1">
        <f>('Elektřina Stav'!DL48-'Elektřina Stav'!DK48)*'Elektřina Stav'!$N48</f>
        <v>3535</v>
      </c>
      <c r="DL48" s="1">
        <f>('Elektřina Stav'!DM48-'Elektřina Stav'!DL48)*'Elektřina Stav'!$N48</f>
        <v>1305</v>
      </c>
      <c r="DM48" s="1">
        <f>('Elektřina Stav'!DN48-'Elektřina Stav'!DM48)*'Elektřina Stav'!$N48</f>
        <v>1283</v>
      </c>
      <c r="DN48" s="1">
        <f>('Elektřina Stav'!DO48-'Elektřina Stav'!DN48)*'Elektřina Stav'!$N48</f>
        <v>1673</v>
      </c>
      <c r="DO48" s="1">
        <f>('Elektřina Stav'!DP48-'Elektřina Stav'!DO48)*'Elektřina Stav'!$N48</f>
        <v>4669</v>
      </c>
      <c r="DP48" s="1">
        <f>('Elektřina Stav'!DQ48-'Elektřina Stav'!DP48)*'Elektřina Stav'!$N48</f>
        <v>4730</v>
      </c>
      <c r="DQ48" s="1">
        <f>('Elektřina Stav'!DR48-'Elektřina Stav'!DQ48)*'Elektřina Stav'!$N48</f>
        <v>4055</v>
      </c>
      <c r="DR48" s="1">
        <f>('Elektřina Stav'!DS48-'Elektřina Stav'!DR48)*'Elektřina Stav'!$N48</f>
        <v>2930</v>
      </c>
      <c r="DS48" s="1">
        <f>('Elektřina Stav'!DT48-'Elektřina Stav'!DS48)*'Elektřina Stav'!$N48</f>
        <v>3656</v>
      </c>
      <c r="DT48" s="1">
        <f>('Elektřina Stav'!DU48-'Elektřina Stav'!DT48)*'Elektřina Stav'!$N48</f>
        <v>3266</v>
      </c>
      <c r="DU48" s="1">
        <f>('Elektřina Stav'!DV48-'Elektřina Stav'!DU48)*'Elektřina Stav'!$N48</f>
        <v>4317</v>
      </c>
      <c r="DV48" s="1">
        <f>('Elektřina Stav'!DW48-'Elektřina Stav'!DV48)*'Elektřina Stav'!$N48</f>
        <v>3151</v>
      </c>
      <c r="DW48" s="1">
        <f>('Elektřina Stav'!DX48-'Elektřina Stav'!DW48)*'Elektřina Stav'!$N48</f>
        <v>1856</v>
      </c>
    </row>
    <row r="49" spans="1:127">
      <c r="A49" s="1" t="str">
        <f>'Elektřina Stav'!A49</f>
        <v>ION</v>
      </c>
      <c r="B49" s="1" t="str">
        <f>'Elektřina Stav'!B49</f>
        <v>A</v>
      </c>
      <c r="C49" s="1">
        <f>'Elektřina Stav'!C49</f>
        <v>38</v>
      </c>
      <c r="D49" s="1" t="str">
        <f>'Elektřina Stav'!D49</f>
        <v>HT22</v>
      </c>
      <c r="E49" s="1" t="str">
        <f>'Elektřina Stav'!E49</f>
        <v>Silhouette</v>
      </c>
      <c r="F49" s="8">
        <f>'Elektřina Stav'!F49</f>
        <v>27</v>
      </c>
      <c r="G49" s="8">
        <f>'Elektřina Stav'!G49</f>
        <v>2700</v>
      </c>
      <c r="H49" s="1">
        <f>'Elektřina Stav'!H49</f>
        <v>5</v>
      </c>
      <c r="I49" s="5">
        <f>'Elektřina Stav'!I49</f>
        <v>200</v>
      </c>
      <c r="J49" s="1" t="str">
        <f>'Elektřina Stav'!J49</f>
        <v>C02</v>
      </c>
      <c r="K49" s="6" t="str">
        <f>'Elektřina Stav'!K49</f>
        <v>od 4.10.08</v>
      </c>
      <c r="L49" s="7" t="str">
        <f>'Elektřina Stav'!L49</f>
        <v>MA-0806A150-11</v>
      </c>
      <c r="M49" s="8">
        <f>'Elektřina Stav'!M49</f>
        <v>2</v>
      </c>
      <c r="N49" s="1">
        <f>'Elektřina Stav'!N49</f>
        <v>1</v>
      </c>
      <c r="AB49" s="1">
        <f>('Elektřina Stav'!AC49-'Elektřina Stav'!AB49)*'Elektřina Stav'!$N49</f>
        <v>0</v>
      </c>
      <c r="AC49" s="1">
        <f>('Elektřina Stav'!AD49-'Elektřina Stav'!AC49)*'Elektřina Stav'!$N49</f>
        <v>6170</v>
      </c>
      <c r="AD49" s="1">
        <f>('Elektřina Stav'!AE49-'Elektřina Stav'!AD49)*'Elektřina Stav'!$N49</f>
        <v>7156</v>
      </c>
      <c r="AE49" s="1">
        <f>('Elektřina Stav'!AF49-'Elektřina Stav'!AE49)*'Elektřina Stav'!$N49</f>
        <v>7754</v>
      </c>
      <c r="AF49" s="1">
        <f>('Elektřina Stav'!AG49-'Elektřina Stav'!AF49)*'Elektřina Stav'!$N49</f>
        <v>11541</v>
      </c>
      <c r="AG49" s="1">
        <f>('Elektřina Stav'!AH49-'Elektřina Stav'!AG49)*'Elektřina Stav'!$N49</f>
        <v>9732</v>
      </c>
      <c r="AH49" s="1">
        <f>('Elektřina Stav'!AI49-'Elektřina Stav'!AH49)*'Elektřina Stav'!$N49</f>
        <v>6674</v>
      </c>
      <c r="AI49" s="1">
        <f>('Elektřina Stav'!AJ49-'Elektřina Stav'!AI49)*'Elektřina Stav'!$N49</f>
        <v>4913</v>
      </c>
      <c r="AJ49" s="1">
        <f>('Elektřina Stav'!AK49-'Elektřina Stav'!AJ49)*'Elektřina Stav'!$N49</f>
        <v>4168</v>
      </c>
      <c r="AK49" s="1">
        <f>('Elektřina Stav'!AL49-'Elektřina Stav'!AK49)*'Elektřina Stav'!$N49</f>
        <v>3589</v>
      </c>
      <c r="AL49" s="1">
        <f>('Elektřina Stav'!AM49-'Elektřina Stav'!AL49)*'Elektřina Stav'!$N49</f>
        <v>2925</v>
      </c>
      <c r="AM49" s="1">
        <f>('Elektřina Stav'!AN49-'Elektřina Stav'!AM49)*'Elektřina Stav'!$N49</f>
        <v>2552</v>
      </c>
      <c r="AN49" s="1">
        <f>('Elektřina Stav'!AO49-'Elektřina Stav'!AN49)*'Elektřina Stav'!$N49</f>
        <v>4330</v>
      </c>
      <c r="AO49" s="1">
        <f>('Elektřina Stav'!AP49-'Elektřina Stav'!AO49)*'Elektřina Stav'!$N49</f>
        <v>4862</v>
      </c>
      <c r="AP49" s="1">
        <f>('Elektřina Stav'!AQ49-'Elektřina Stav'!AP49)*'Elektřina Stav'!$N49</f>
        <v>6861</v>
      </c>
      <c r="AQ49" s="1">
        <f>('Elektřina Stav'!AR49-'Elektřina Stav'!AQ49)*'Elektřina Stav'!$N49</f>
        <v>5347</v>
      </c>
      <c r="AR49" s="1">
        <f>('Elektřina Stav'!AS49-'Elektřina Stav'!AR49)*'Elektřina Stav'!$N49</f>
        <v>5914</v>
      </c>
      <c r="AS49" s="1">
        <f>('Elektřina Stav'!AT49-'Elektřina Stav'!AS49)*'Elektřina Stav'!$N49</f>
        <v>6515</v>
      </c>
      <c r="AT49" s="1">
        <f>('Elektřina Stav'!AU49-'Elektřina Stav'!AT49)*'Elektřina Stav'!$N49</f>
        <v>4368</v>
      </c>
      <c r="AU49" s="1">
        <f>('Elektřina Stav'!AV49-'Elektřina Stav'!AU49)*'Elektřina Stav'!$N49</f>
        <v>2945</v>
      </c>
      <c r="AV49" s="1">
        <f>('Elektřina Stav'!AW49-'Elektřina Stav'!AV49)*'Elektřina Stav'!$N49</f>
        <v>4075</v>
      </c>
      <c r="AW49" s="1">
        <f>('Elektřina Stav'!AX49-'Elektřina Stav'!AW49)*'Elektřina Stav'!$N49</f>
        <v>769</v>
      </c>
      <c r="AX49" s="1">
        <f>('Elektřina Stav'!AY49-'Elektřina Stav'!AX49)*'Elektřina Stav'!$N49</f>
        <v>1760</v>
      </c>
      <c r="AY49" s="1">
        <f>('Elektřina Stav'!AZ49-'Elektřina Stav'!AY49)*'Elektřina Stav'!$N49</f>
        <v>3233</v>
      </c>
      <c r="AZ49" s="1">
        <f>('Elektřina Stav'!BA49-'Elektřina Stav'!AZ49)*'Elektřina Stav'!$N49</f>
        <v>4417</v>
      </c>
      <c r="BA49" s="1">
        <f>('Elektřina Stav'!BB49-'Elektřina Stav'!BA49)*'Elektřina Stav'!$N49</f>
        <v>7637</v>
      </c>
      <c r="BB49" s="1">
        <f>('Elektřina Stav'!BC49-'Elektřina Stav'!BB49)*'Elektřina Stav'!$N49</f>
        <v>10747</v>
      </c>
      <c r="BC49" s="1">
        <f>('Elektřina Stav'!BD49-'Elektřina Stav'!BC49)*'Elektřina Stav'!$N49</f>
        <v>6369</v>
      </c>
      <c r="BD49" s="1">
        <f>('Elektřina Stav'!BE49-'Elektřina Stav'!BD49)*'Elektřina Stav'!$N49</f>
        <v>1856</v>
      </c>
      <c r="BE49" s="1">
        <f>('Elektřina Stav'!BF49-'Elektřina Stav'!BE49)*'Elektřina Stav'!$N49</f>
        <v>729</v>
      </c>
      <c r="BF49" s="1">
        <f>('Elektřina Stav'!BG49-'Elektřina Stav'!BF49)*'Elektřina Stav'!$N49</f>
        <v>899</v>
      </c>
      <c r="BG49" s="1">
        <f>('Elektřina Stav'!BH49-'Elektřina Stav'!BG49)*'Elektřina Stav'!$N49</f>
        <v>4665</v>
      </c>
      <c r="BH49" s="1">
        <f>('Elektřina Stav'!BI49-'Elektřina Stav'!BH49)*'Elektřina Stav'!$N49</f>
        <v>2083</v>
      </c>
      <c r="BI49" s="1">
        <f>('Elektřina Stav'!BJ49-'Elektřina Stav'!BI49)*'Elektřina Stav'!$N49</f>
        <v>1306</v>
      </c>
      <c r="BJ49" s="1">
        <f>('Elektřina Stav'!BK49-'Elektřina Stav'!BJ49)*'Elektřina Stav'!$N49</f>
        <v>1141</v>
      </c>
      <c r="BK49" s="1">
        <f>('Elektřina Stav'!BL49-'Elektřina Stav'!BK49)*'Elektřina Stav'!$N49</f>
        <v>1763</v>
      </c>
      <c r="BL49" s="1">
        <f>('Elektřina Stav'!BM49-'Elektřina Stav'!BL49)*'Elektřina Stav'!$N49</f>
        <v>2486</v>
      </c>
      <c r="BM49" s="1">
        <f>('Elektřina Stav'!BN49-'Elektřina Stav'!BM49)*'Elektřina Stav'!$N49</f>
        <v>4141</v>
      </c>
      <c r="BN49" s="1">
        <f>('Elektřina Stav'!BO49-'Elektřina Stav'!BN49)*'Elektřina Stav'!$N49</f>
        <v>4279</v>
      </c>
      <c r="BO49" s="1">
        <f>('Elektřina Stav'!BP49-'Elektřina Stav'!BO49)*'Elektřina Stav'!$N49</f>
        <v>892</v>
      </c>
      <c r="BP49" s="1">
        <f>('Elektřina Stav'!BQ49-'Elektřina Stav'!BP49)*'Elektřina Stav'!$N49</f>
        <v>814</v>
      </c>
      <c r="BQ49" s="1">
        <f>('Elektřina Stav'!BR49-'Elektřina Stav'!BQ49)*'Elektřina Stav'!$N49</f>
        <v>18</v>
      </c>
      <c r="BR49" s="1">
        <f>('Elektřina Stav'!BS49-'Elektřina Stav'!BR49)*'Elektřina Stav'!$N49</f>
        <v>1104</v>
      </c>
      <c r="BS49" s="1">
        <f>('Elektřina Stav'!BT49-'Elektřina Stav'!BS49)*'Elektřina Stav'!$N49</f>
        <v>4594</v>
      </c>
      <c r="BT49" s="1">
        <f>('Elektřina Stav'!BU49-'Elektřina Stav'!BT49)*'Elektřina Stav'!$N49</f>
        <v>1405</v>
      </c>
      <c r="BU49" s="1">
        <f>('Elektřina Stav'!BV49-'Elektřina Stav'!BU49)*'Elektřina Stav'!$N49</f>
        <v>1359</v>
      </c>
      <c r="BV49" s="1">
        <f>('Elektřina Stav'!BW49-'Elektřina Stav'!BV49)*'Elektřina Stav'!$N49</f>
        <v>1394</v>
      </c>
      <c r="BW49" s="1">
        <f>('Elektřina Stav'!BX49-'Elektřina Stav'!BW49)*'Elektřina Stav'!$N49</f>
        <v>1697</v>
      </c>
      <c r="BX49" s="1">
        <f>('Elektřina Stav'!BY49-'Elektřina Stav'!BX49)*'Elektřina Stav'!$N49</f>
        <v>2188</v>
      </c>
      <c r="BY49" s="1">
        <f>('Elektřina Stav'!BZ49-'Elektřina Stav'!BY49)*'Elektřina Stav'!$N49</f>
        <v>3843</v>
      </c>
      <c r="BZ49" s="1">
        <f>('Elektřina Stav'!CA49-'Elektřina Stav'!BZ49)*'Elektřina Stav'!$N49</f>
        <v>204</v>
      </c>
      <c r="CA49" s="1">
        <f>('Elektřina Stav'!CB49-'Elektřina Stav'!CA49)*'Elektřina Stav'!$N49</f>
        <v>33</v>
      </c>
      <c r="CB49" s="1">
        <f>('Elektřina Stav'!CC49-'Elektřina Stav'!CB49)*'Elektřina Stav'!$N49</f>
        <v>3</v>
      </c>
      <c r="CC49" s="1">
        <f>('Elektřina Stav'!CD49-'Elektřina Stav'!CC49)*'Elektřina Stav'!$N49</f>
        <v>51</v>
      </c>
      <c r="CD49" s="1">
        <f>('Elektřina Stav'!CE49-'Elektřina Stav'!CD49)*'Elektřina Stav'!$N49</f>
        <v>3</v>
      </c>
      <c r="CE49" s="1">
        <f>('Elektřina Stav'!CF49-'Elektřina Stav'!CE49)*'Elektřina Stav'!$N49</f>
        <v>1863</v>
      </c>
      <c r="CF49" s="1">
        <f>('Elektřina Stav'!CG49-'Elektřina Stav'!CF49)*'Elektřina Stav'!$N49</f>
        <v>2353</v>
      </c>
      <c r="CG49" s="1">
        <f>('Elektřina Stav'!CH49-'Elektřina Stav'!CG49)*'Elektřina Stav'!$N49</f>
        <v>1517</v>
      </c>
      <c r="CH49" s="1">
        <f>('Elektřina Stav'!CI49-'Elektřina Stav'!CH49)*'Elektřina Stav'!$N49</f>
        <v>664</v>
      </c>
      <c r="CI49" s="1">
        <f>('Elektřina Stav'!CJ49-'Elektřina Stav'!CI49)*'Elektřina Stav'!$N49</f>
        <v>1228</v>
      </c>
      <c r="CJ49" s="1">
        <f>('Elektřina Stav'!CK49-'Elektřina Stav'!CJ49)*'Elektřina Stav'!$N49</f>
        <v>2394</v>
      </c>
      <c r="CK49" s="1">
        <f>('Elektřina Stav'!CL49-'Elektřina Stav'!CK49)*'Elektřina Stav'!$N49</f>
        <v>3573</v>
      </c>
      <c r="CL49" s="1">
        <f>('Elektřina Stav'!CM49-'Elektřina Stav'!CL49)*'Elektřina Stav'!$N49</f>
        <v>1998</v>
      </c>
      <c r="CM49" s="1">
        <f>('Elektřina Stav'!CN49-'Elektřina Stav'!CM49)*'Elektřina Stav'!$N49</f>
        <v>45</v>
      </c>
      <c r="CN49" s="1">
        <f>('Elektřina Stav'!CO49-'Elektřina Stav'!CN49)*'Elektřina Stav'!$N49</f>
        <v>247</v>
      </c>
      <c r="CO49" s="1">
        <f>('Elektřina Stav'!CP49-'Elektřina Stav'!CO49)*'Elektřina Stav'!$N49</f>
        <v>18</v>
      </c>
      <c r="CP49" s="1">
        <f>('Elektřina Stav'!CQ49-'Elektřina Stav'!CP49)*'Elektřina Stav'!$N49</f>
        <v>811</v>
      </c>
      <c r="CQ49" s="1">
        <f>('Elektřina Stav'!CR49-'Elektřina Stav'!CQ49)*'Elektřina Stav'!$N49</f>
        <v>2569</v>
      </c>
      <c r="CR49" s="1">
        <f>('Elektřina Stav'!CS49-'Elektřina Stav'!CR49)*'Elektřina Stav'!$N49</f>
        <v>1575</v>
      </c>
      <c r="CS49" s="1">
        <f>('Elektřina Stav'!CT49-'Elektřina Stav'!CS49)*'Elektřina Stav'!$N49</f>
        <v>1063</v>
      </c>
      <c r="CT49" s="1">
        <f>('Elektřina Stav'!CU49-'Elektřina Stav'!CT49)*'Elektřina Stav'!$N49</f>
        <v>1062</v>
      </c>
      <c r="CU49" s="1">
        <f>('Elektřina Stav'!CV49-'Elektřina Stav'!CU49)*'Elektřina Stav'!$N49</f>
        <v>1369</v>
      </c>
      <c r="CV49" s="1">
        <f>('Elektřina Stav'!CW49-'Elektřina Stav'!CV49)*'Elektřina Stav'!$N49</f>
        <v>1872</v>
      </c>
      <c r="CW49" s="1">
        <f>('Elektřina Stav'!CX49-'Elektřina Stav'!CW49)*'Elektřina Stav'!$N49</f>
        <v>2520</v>
      </c>
      <c r="CX49" s="1">
        <f>('Elektřina Stav'!CY49-'Elektřina Stav'!CX49)*'Elektřina Stav'!$N49</f>
        <v>448</v>
      </c>
      <c r="CY49" s="1">
        <f>('Elektřina Stav'!CZ49-'Elektřina Stav'!CY49)*'Elektřina Stav'!$N49</f>
        <v>89</v>
      </c>
      <c r="CZ49" s="1">
        <f>('Elektřina Stav'!DA49-'Elektřina Stav'!CZ49)*'Elektřina Stav'!$N49</f>
        <v>63</v>
      </c>
      <c r="DA49" s="1">
        <f>('Elektřina Stav'!DB49-'Elektřina Stav'!DA49)*'Elektřina Stav'!$N49</f>
        <v>46</v>
      </c>
      <c r="DB49" s="1">
        <f>('Elektřina Stav'!DC49-'Elektřina Stav'!DB49)*'Elektřina Stav'!$N49</f>
        <v>717</v>
      </c>
      <c r="DC49" s="1">
        <f>('Elektřina Stav'!DD49-'Elektřina Stav'!DC49)*'Elektřina Stav'!$N49</f>
        <v>1959</v>
      </c>
      <c r="DD49" s="1">
        <f>('Elektřina Stav'!DE49-'Elektřina Stav'!DD49)*'Elektřina Stav'!$N49</f>
        <v>1100</v>
      </c>
      <c r="DE49" s="1">
        <f>('Elektřina Stav'!DF49-'Elektřina Stav'!DE49)*'Elektřina Stav'!$N49</f>
        <v>812</v>
      </c>
      <c r="DF49" s="1">
        <f>('Elektřina Stav'!DG49-'Elektřina Stav'!DF49)*'Elektřina Stav'!$N49</f>
        <v>793</v>
      </c>
      <c r="DG49" s="1">
        <f>('Elektřina Stav'!DH49-'Elektřina Stav'!DG49)*'Elektřina Stav'!$N49</f>
        <v>1073</v>
      </c>
      <c r="DH49" s="1">
        <f>('Elektřina Stav'!DI49-'Elektřina Stav'!DH49)*'Elektřina Stav'!$N49</f>
        <v>1322</v>
      </c>
      <c r="DI49" s="1">
        <f>('Elektřina Stav'!DJ49-'Elektřina Stav'!DI49)*'Elektřina Stav'!$N49</f>
        <v>2527</v>
      </c>
      <c r="DJ49" s="1">
        <f>('Elektřina Stav'!DK49-'Elektřina Stav'!DJ49)*'Elektřina Stav'!$N49</f>
        <v>2759</v>
      </c>
      <c r="DK49" s="1">
        <f>('Elektřina Stav'!DL49-'Elektřina Stav'!DK49)*'Elektřina Stav'!$N49</f>
        <v>1233</v>
      </c>
      <c r="DL49" s="1">
        <f>('Elektřina Stav'!DM49-'Elektřina Stav'!DL49)*'Elektřina Stav'!$N49</f>
        <v>175</v>
      </c>
      <c r="DM49" s="1">
        <f>('Elektřina Stav'!DN49-'Elektřina Stav'!DM49)*'Elektřina Stav'!$N49</f>
        <v>113</v>
      </c>
      <c r="DN49" s="1">
        <f>('Elektřina Stav'!DO49-'Elektřina Stav'!DN49)*'Elektřina Stav'!$N49</f>
        <v>195</v>
      </c>
      <c r="DO49" s="1">
        <f>('Elektřina Stav'!DP49-'Elektřina Stav'!DO49)*'Elektřina Stav'!$N49</f>
        <v>2166</v>
      </c>
      <c r="DP49" s="1">
        <f>('Elektřina Stav'!DQ49-'Elektřina Stav'!DP49)*'Elektřina Stav'!$N49</f>
        <v>1412</v>
      </c>
      <c r="DQ49" s="1">
        <f>('Elektřina Stav'!DR49-'Elektřina Stav'!DQ49)*'Elektřina Stav'!$N49</f>
        <v>892</v>
      </c>
      <c r="DR49" s="1">
        <f>('Elektřina Stav'!DS49-'Elektřina Stav'!DR49)*'Elektřina Stav'!$N49</f>
        <v>785</v>
      </c>
      <c r="DS49" s="1">
        <f>('Elektřina Stav'!DT49-'Elektřina Stav'!DS49)*'Elektřina Stav'!$N49</f>
        <v>1000</v>
      </c>
      <c r="DT49" s="1">
        <f>('Elektřina Stav'!DU49-'Elektřina Stav'!DT49)*'Elektřina Stav'!$N49</f>
        <v>1017</v>
      </c>
      <c r="DU49" s="1">
        <f>('Elektřina Stav'!DV49-'Elektřina Stav'!DU49)*'Elektřina Stav'!$N49</f>
        <v>2223</v>
      </c>
      <c r="DV49" s="1">
        <f>('Elektřina Stav'!DW49-'Elektřina Stav'!DV49)*'Elektřina Stav'!$N49</f>
        <v>1248</v>
      </c>
      <c r="DW49" s="1">
        <f>('Elektřina Stav'!DX49-'Elektřina Stav'!DW49)*'Elektřina Stav'!$N49</f>
        <v>448</v>
      </c>
    </row>
    <row r="50" spans="1:127">
      <c r="A50" s="1" t="str">
        <f>'Elektřina Stav'!A50</f>
        <v>ION</v>
      </c>
      <c r="B50" s="1" t="str">
        <f>'Elektřina Stav'!B50</f>
        <v>A</v>
      </c>
      <c r="C50" s="1">
        <f>'Elektřina Stav'!C50</f>
        <v>0</v>
      </c>
      <c r="D50" s="1" t="str">
        <f>'Elektřina Stav'!D50</f>
        <v>PT4</v>
      </c>
      <c r="E50" s="1" t="str">
        <f>'Elektřina Stav'!E50</f>
        <v>Hutchinson</v>
      </c>
      <c r="F50" s="8">
        <f>'Elektřina Stav'!F50</f>
        <v>0</v>
      </c>
      <c r="G50" s="8">
        <f>'Elektřina Stav'!G50</f>
        <v>0</v>
      </c>
      <c r="H50" s="1">
        <f>'Elektřina Stav'!H50</f>
        <v>0</v>
      </c>
      <c r="I50" s="5">
        <f>'Elektřina Stav'!I50</f>
        <v>0</v>
      </c>
      <c r="J50" s="1">
        <f>'Elektřina Stav'!J50</f>
        <v>0</v>
      </c>
      <c r="K50" s="6">
        <f>'Elektřina Stav'!K50</f>
        <v>0</v>
      </c>
      <c r="L50" s="7" t="str">
        <f>'Elektřina Stav'!L50</f>
        <v>MA-0807A731-11</v>
      </c>
      <c r="M50" s="8">
        <f>'Elektřina Stav'!M50</f>
        <v>0</v>
      </c>
      <c r="N50" s="1">
        <f>'Elektřina Stav'!N50</f>
        <v>1</v>
      </c>
      <c r="DO50" s="1">
        <f>('Elektřina Stav'!DP50-'Elektřina Stav'!DO50)*'Elektřina Stav'!$N50</f>
        <v>1</v>
      </c>
      <c r="DP50" s="1">
        <f>('Elektřina Stav'!DQ50-'Elektřina Stav'!DP50)*'Elektřina Stav'!$N50</f>
        <v>39</v>
      </c>
      <c r="DQ50" s="1">
        <f>('Elektřina Stav'!DR50-'Elektřina Stav'!DQ50)*'Elektřina Stav'!$N50</f>
        <v>77</v>
      </c>
      <c r="DR50" s="1">
        <f>('Elektřina Stav'!DS50-'Elektřina Stav'!DR50)*'Elektřina Stav'!$N50</f>
        <v>219</v>
      </c>
      <c r="DS50" s="1">
        <f>('Elektřina Stav'!DT50-'Elektřina Stav'!DS50)*'Elektřina Stav'!$N50</f>
        <v>1</v>
      </c>
      <c r="DT50" s="1">
        <f>('Elektřina Stav'!DU50-'Elektřina Stav'!DT50)*'Elektřina Stav'!$N50</f>
        <v>0</v>
      </c>
      <c r="DU50" s="1">
        <f>('Elektřina Stav'!DV50-'Elektřina Stav'!DU50)*'Elektřina Stav'!$N50</f>
        <v>6</v>
      </c>
      <c r="DV50" s="1">
        <f>('Elektřina Stav'!DW50-'Elektřina Stav'!DV50)*'Elektřina Stav'!$N50</f>
        <v>1372</v>
      </c>
      <c r="DW50" s="1">
        <f>('Elektřina Stav'!DX50-'Elektřina Stav'!DW50)*'Elektřina Stav'!$N50</f>
        <v>339</v>
      </c>
    </row>
    <row r="51" spans="1:127">
      <c r="A51" s="1" t="str">
        <f>'Elektřina Stav'!A51</f>
        <v>Fb40</v>
      </c>
      <c r="B51" s="1" t="str">
        <f>'Elektřina Stav'!B51</f>
        <v>A</v>
      </c>
      <c r="C51" s="1">
        <f>'Elektřina Stav'!C51</f>
        <v>161</v>
      </c>
      <c r="D51" s="1" t="str">
        <f>'Elektřina Stav'!D51</f>
        <v>Budova 40</v>
      </c>
      <c r="E51" s="1" t="str">
        <f>'Elektřina Stav'!E51</f>
        <v>LVD Steel</v>
      </c>
      <c r="F51" s="8" t="str">
        <f>'Elektřina Stav'!F51</f>
        <v>40/3</v>
      </c>
      <c r="G51" s="8" t="str">
        <f>'Elektřina Stav'!G51</f>
        <v>4000/3</v>
      </c>
      <c r="H51" s="1">
        <f>'Elektřina Stav'!H51</f>
        <v>0</v>
      </c>
      <c r="I51" s="5">
        <f>'Elektřina Stav'!I51</f>
        <v>32</v>
      </c>
      <c r="J51" s="1" t="str">
        <f>'Elektřina Stav'!J51</f>
        <v>C02</v>
      </c>
      <c r="K51" s="6">
        <f>'Elektřina Stav'!K51</f>
        <v>0</v>
      </c>
      <c r="L51" s="7" t="str">
        <f>'Elektřina Stav'!L51</f>
        <v>0056404/2013</v>
      </c>
      <c r="M51" s="8">
        <f>'Elektřina Stav'!M51</f>
        <v>0</v>
      </c>
      <c r="N51" s="1">
        <f>'Elektřina Stav'!N51</f>
        <v>1</v>
      </c>
      <c r="CO51" s="1">
        <f>('Elektřina Stav'!CP51-'Elektřina Stav'!CO51)*'Elektřina Stav'!$N51</f>
        <v>117.8</v>
      </c>
      <c r="CP51" s="1">
        <f>('Elektřina Stav'!CQ51-'Elektřina Stav'!CP51)*'Elektřina Stav'!$N51</f>
        <v>22</v>
      </c>
      <c r="CQ51" s="1">
        <f>('Elektřina Stav'!CR51-'Elektřina Stav'!CQ51)*'Elektřina Stav'!$N51</f>
        <v>14</v>
      </c>
      <c r="CR51" s="1">
        <f>('Elektřina Stav'!CS51-'Elektřina Stav'!CR51)*'Elektřina Stav'!$N51</f>
        <v>15</v>
      </c>
      <c r="CS51" s="1">
        <f>('Elektřina Stav'!CT51-'Elektřina Stav'!CS51)*'Elektřina Stav'!$N51</f>
        <v>18</v>
      </c>
      <c r="CT51" s="1">
        <f>('Elektřina Stav'!CU51-'Elektřina Stav'!CT51)*'Elektřina Stav'!$N51</f>
        <v>21</v>
      </c>
      <c r="CU51" s="1">
        <f>('Elektřina Stav'!CV51-'Elektřina Stav'!CU51)*'Elektřina Stav'!$N51</f>
        <v>16</v>
      </c>
      <c r="CV51" s="1">
        <f>('Elektřina Stav'!CW51-'Elektřina Stav'!CV51)*'Elektřina Stav'!$N51</f>
        <v>30</v>
      </c>
      <c r="CW51" s="1">
        <f>('Elektřina Stav'!CX51-'Elektřina Stav'!CW51)*'Elektřina Stav'!$N51</f>
        <v>32</v>
      </c>
      <c r="CX51" s="1">
        <f>('Elektřina Stav'!CY51-'Elektřina Stav'!CX51)*'Elektřina Stav'!$N51</f>
        <v>38</v>
      </c>
      <c r="CY51" s="1">
        <f>('Elektřina Stav'!CZ51-'Elektřina Stav'!CY51)*'Elektřina Stav'!$N51</f>
        <v>58</v>
      </c>
      <c r="CZ51" s="1">
        <f>('Elektřina Stav'!DA51-'Elektřina Stav'!CZ51)*'Elektřina Stav'!$N51</f>
        <v>20</v>
      </c>
      <c r="DA51" s="1">
        <f>('Elektřina Stav'!DB51-'Elektřina Stav'!DA51)*'Elektřina Stav'!$N51</f>
        <v>38</v>
      </c>
      <c r="DB51" s="1">
        <f>('Elektřina Stav'!DC51-'Elektřina Stav'!DB51)*'Elektřina Stav'!$N51</f>
        <v>38</v>
      </c>
      <c r="DC51" s="1">
        <f>('Elektřina Stav'!DD51-'Elektřina Stav'!DC51)*'Elektřina Stav'!$N51</f>
        <v>21</v>
      </c>
      <c r="DD51" s="1">
        <f>('Elektřina Stav'!DE51-'Elektřina Stav'!DD51)*'Elektřina Stav'!$N51</f>
        <v>15</v>
      </c>
      <c r="DE51" s="1">
        <f>('Elektřina Stav'!DF51-'Elektřina Stav'!DE51)*'Elektřina Stav'!$N51</f>
        <v>18</v>
      </c>
      <c r="DF51" s="1">
        <f>('Elektřina Stav'!DG51-'Elektřina Stav'!DF51)*'Elektřina Stav'!$N51</f>
        <v>7</v>
      </c>
      <c r="DG51" s="1">
        <f>('Elektřina Stav'!DH51-'Elektřina Stav'!DG51)*'Elektřina Stav'!$N51</f>
        <v>4</v>
      </c>
      <c r="DH51" s="1">
        <f>('Elektřina Stav'!DI51-'Elektřina Stav'!DH51)*'Elektřina Stav'!$N51</f>
        <v>37</v>
      </c>
      <c r="DI51" s="1">
        <f>('Elektřina Stav'!DJ51-'Elektřina Stav'!DI51)*'Elektřina Stav'!$N51</f>
        <v>0</v>
      </c>
      <c r="DJ51" s="1">
        <f>('Elektřina Stav'!DK51-'Elektřina Stav'!DJ51)*'Elektřina Stav'!$N51</f>
        <v>0</v>
      </c>
      <c r="DK51" s="1">
        <f>('Elektřina Stav'!DL51-'Elektřina Stav'!DK51)*'Elektřina Stav'!$N51</f>
        <v>0</v>
      </c>
      <c r="DL51" s="1">
        <f>('Elektřina Stav'!DM51-'Elektřina Stav'!DL51)*'Elektřina Stav'!$N51</f>
        <v>43</v>
      </c>
      <c r="DM51" s="1">
        <f>('Elektřina Stav'!DN51-'Elektřina Stav'!DM51)*'Elektřina Stav'!$N51</f>
        <v>2285</v>
      </c>
      <c r="DN51" s="1">
        <f>('Elektřina Stav'!DO51-'Elektřina Stav'!DN51)*'Elektřina Stav'!$N51</f>
        <v>2384</v>
      </c>
      <c r="DO51" s="1">
        <f>('Elektřina Stav'!DP51-'Elektřina Stav'!DO51)*'Elektřina Stav'!$N51</f>
        <v>1769</v>
      </c>
      <c r="DP51" s="1">
        <f>('Elektřina Stav'!DQ51-'Elektřina Stav'!DP51)*'Elektřina Stav'!$N51</f>
        <v>1123</v>
      </c>
      <c r="DQ51" s="1">
        <f>('Elektřina Stav'!DR51-'Elektřina Stav'!DQ51)*'Elektřina Stav'!$N51</f>
        <v>1433</v>
      </c>
      <c r="DR51" s="1">
        <f>('Elektřina Stav'!DS51-'Elektřina Stav'!DR51)*'Elektřina Stav'!$N51</f>
        <v>1235</v>
      </c>
      <c r="DS51" s="1">
        <f>('Elektřina Stav'!DT51-'Elektřina Stav'!DS51)*'Elektřina Stav'!$N51</f>
        <v>1142</v>
      </c>
      <c r="DT51" s="1">
        <f>('Elektřina Stav'!DU51-'Elektřina Stav'!DT51)*'Elektřina Stav'!$N51</f>
        <v>911</v>
      </c>
      <c r="DU51" s="1">
        <f>('Elektřina Stav'!DV51-'Elektřina Stav'!DU51)*'Elektřina Stav'!$N51</f>
        <v>1855</v>
      </c>
      <c r="DV51" s="1">
        <f>('Elektřina Stav'!DW51-'Elektřina Stav'!DV51)*'Elektřina Stav'!$N51</f>
        <v>2663</v>
      </c>
      <c r="DW51" s="1">
        <f>('Elektřina Stav'!DX51-'Elektřina Stav'!DW51)*'Elektřina Stav'!$N51</f>
        <v>2772</v>
      </c>
    </row>
    <row r="52" spans="1:127">
      <c r="A52" s="1" t="str">
        <f>'Elektřina Stav'!A52</f>
        <v>DJS</v>
      </c>
      <c r="B52" s="1" t="str">
        <f>'Elektřina Stav'!B52</f>
        <v>A</v>
      </c>
      <c r="C52" s="1">
        <f>'Elektřina Stav'!C52</f>
        <v>151</v>
      </c>
      <c r="D52" s="1" t="str">
        <f>'Elektřina Stav'!D52</f>
        <v>HT22</v>
      </c>
      <c r="E52" s="1" t="str">
        <f>'Elektřina Stav'!E52</f>
        <v>Jorcon</v>
      </c>
      <c r="F52" s="8" t="str">
        <f>'Elektřina Stav'!F52</f>
        <v>16a</v>
      </c>
      <c r="G52" s="8">
        <f>'Elektřina Stav'!G52</f>
        <v>1600</v>
      </c>
      <c r="H52" s="1">
        <f>'Elektřina Stav'!H52</f>
        <v>59</v>
      </c>
      <c r="I52" s="5">
        <f>'Elektřina Stav'!I52</f>
        <v>50</v>
      </c>
      <c r="J52" s="1" t="str">
        <f>'Elektřina Stav'!J52</f>
        <v>C02</v>
      </c>
      <c r="K52" s="6">
        <f>'Elektřina Stav'!K52</f>
        <v>0</v>
      </c>
      <c r="L52" s="7">
        <f>'Elektřina Stav'!L52</f>
        <v>87811949</v>
      </c>
      <c r="M52" s="8">
        <f>'Elektřina Stav'!M52</f>
        <v>12</v>
      </c>
      <c r="N52" s="1">
        <f>'Elektřina Stav'!N52</f>
        <v>1</v>
      </c>
      <c r="CU52" s="1">
        <f>('Elektřina Stav'!CV52-'Elektřina Stav'!CU52)*'Elektřina Stav'!$N52</f>
        <v>42</v>
      </c>
      <c r="CV52" s="1">
        <f>('Elektřina Stav'!CW52-'Elektřina Stav'!CV52)*'Elektřina Stav'!$N52</f>
        <v>159</v>
      </c>
      <c r="CW52" s="1">
        <f>('Elektřina Stav'!CX52-'Elektřina Stav'!CW52)*'Elektřina Stav'!$N52</f>
        <v>174</v>
      </c>
      <c r="CX52" s="1">
        <f>('Elektřina Stav'!CY52-'Elektřina Stav'!CX52)*'Elektřina Stav'!$N52</f>
        <v>148</v>
      </c>
      <c r="CY52" s="1">
        <f>('Elektřina Stav'!CZ52-'Elektřina Stav'!CY52)*'Elektřina Stav'!$N52</f>
        <v>0</v>
      </c>
      <c r="CZ52" s="1">
        <f>('Elektřina Stav'!DA52-'Elektřina Stav'!CZ52)*'Elektřina Stav'!$N52</f>
        <v>0</v>
      </c>
      <c r="DA52" s="1">
        <f>('Elektřina Stav'!DB52-'Elektřina Stav'!DA52)*'Elektřina Stav'!$N52</f>
        <v>0</v>
      </c>
      <c r="DB52" s="1">
        <f>('Elektřina Stav'!DC52-'Elektřina Stav'!DB52)*'Elektřina Stav'!$N52</f>
        <v>0</v>
      </c>
      <c r="DC52" s="1">
        <f>('Elektřina Stav'!DD52-'Elektřina Stav'!DC52)*'Elektřina Stav'!$N52</f>
        <v>0</v>
      </c>
      <c r="DD52" s="1">
        <f>('Elektřina Stav'!DE52-'Elektřina Stav'!DD52)*'Elektřina Stav'!$N52</f>
        <v>1</v>
      </c>
      <c r="DE52" s="1">
        <f>('Elektřina Stav'!DF52-'Elektřina Stav'!DE52)*'Elektřina Stav'!$N52</f>
        <v>87</v>
      </c>
      <c r="DF52" s="1">
        <f>('Elektřina Stav'!DG52-'Elektřina Stav'!DF52)*'Elektřina Stav'!$N52</f>
        <v>114</v>
      </c>
      <c r="DG52" s="1">
        <f>('Elektřina Stav'!DH52-'Elektřina Stav'!DG52)*'Elektřina Stav'!$N52</f>
        <v>120</v>
      </c>
      <c r="DH52" s="1">
        <f>('Elektřina Stav'!DI52-'Elektřina Stav'!DH52)*'Elektřina Stav'!$N52</f>
        <v>155</v>
      </c>
      <c r="DI52" s="1">
        <f>('Elektřina Stav'!DJ52-'Elektřina Stav'!DI52)*'Elektřina Stav'!$N52</f>
        <v>174</v>
      </c>
      <c r="DJ52" s="1">
        <f>('Elektřina Stav'!DK52-'Elektřina Stav'!DJ52)*'Elektřina Stav'!$N52</f>
        <v>191</v>
      </c>
      <c r="DK52" s="1">
        <f>('Elektřina Stav'!DL52-'Elektřina Stav'!DK52)*'Elektřina Stav'!$N52</f>
        <v>155</v>
      </c>
      <c r="DL52" s="1">
        <f>('Elektřina Stav'!DM52-'Elektřina Stav'!DL52)*'Elektřina Stav'!$N52</f>
        <v>146</v>
      </c>
      <c r="DM52" s="1">
        <f>('Elektřina Stav'!DN52-'Elektřina Stav'!DM52)*'Elektřina Stav'!$N52</f>
        <v>166</v>
      </c>
      <c r="DN52" s="1">
        <f>('Elektřina Stav'!DO52-'Elektřina Stav'!DN52)*'Elektřina Stav'!$N52</f>
        <v>158</v>
      </c>
      <c r="DO52" s="1">
        <f>('Elektřina Stav'!DP52-'Elektřina Stav'!DO52)*'Elektřina Stav'!$N52</f>
        <v>144</v>
      </c>
      <c r="DP52" s="1">
        <f>('Elektřina Stav'!DQ52-'Elektřina Stav'!DP52)*'Elektřina Stav'!$N52</f>
        <v>137</v>
      </c>
      <c r="DQ52" s="1">
        <f>('Elektřina Stav'!DR52-'Elektřina Stav'!DQ52)*'Elektřina Stav'!$N52</f>
        <v>111</v>
      </c>
      <c r="DR52" s="1">
        <f>('Elektřina Stav'!DS52-'Elektřina Stav'!DR52)*'Elektřina Stav'!$N52</f>
        <v>97</v>
      </c>
      <c r="DS52" s="1">
        <f>('Elektřina Stav'!DT52-'Elektřina Stav'!DS52)*'Elektřina Stav'!$N52</f>
        <v>127</v>
      </c>
      <c r="DT52" s="1">
        <f>('Elektřina Stav'!DU52-'Elektřina Stav'!DT52)*'Elektřina Stav'!$N52</f>
        <v>128</v>
      </c>
      <c r="DU52" s="1">
        <f>('Elektřina Stav'!DV52-'Elektřina Stav'!DU52)*'Elektřina Stav'!$N52</f>
        <v>165</v>
      </c>
      <c r="DV52" s="1">
        <f>('Elektřina Stav'!DW52-'Elektřina Stav'!DV52)*'Elektřina Stav'!$N52</f>
        <v>166</v>
      </c>
      <c r="DW52" s="1">
        <f>('Elektřina Stav'!DX52-'Elektřina Stav'!DW52)*'Elektřina Stav'!$N52</f>
        <v>167</v>
      </c>
    </row>
    <row r="53" spans="1:127">
      <c r="A53" s="1" t="str">
        <f>'Elektřina Stav'!A53</f>
        <v>ION</v>
      </c>
      <c r="B53" s="1" t="str">
        <f>'Elektřina Stav'!B53</f>
        <v>A</v>
      </c>
      <c r="C53" s="1">
        <f>'Elektřina Stav'!C53</f>
        <v>0</v>
      </c>
      <c r="D53" s="1" t="str">
        <f>'Elektřina Stav'!D53</f>
        <v>HT110</v>
      </c>
      <c r="E53" s="1" t="str">
        <f>'Elektřina Stav'!E53</f>
        <v>Metrostav</v>
      </c>
      <c r="F53" s="8" t="str">
        <f>'Elektřina Stav'!F53</f>
        <v>ZS24</v>
      </c>
      <c r="G53" s="8">
        <f>'Elektřina Stav'!G53</f>
        <v>0</v>
      </c>
      <c r="H53" s="1">
        <f>'Elektřina Stav'!H53</f>
        <v>0</v>
      </c>
      <c r="I53" s="5">
        <f>'Elektřina Stav'!I53</f>
        <v>0</v>
      </c>
      <c r="J53" s="1">
        <f>'Elektřina Stav'!J53</f>
        <v>0</v>
      </c>
      <c r="K53" s="6" t="str">
        <f>'Elektřina Stav'!K53</f>
        <v>Měření VN</v>
      </c>
      <c r="L53" s="7">
        <f>'Elektřina Stav'!L53</f>
        <v>0</v>
      </c>
      <c r="M53" s="8">
        <f>'Elektřina Stav'!M53</f>
        <v>0</v>
      </c>
      <c r="N53" s="1">
        <f>'Elektřina Stav'!N53</f>
        <v>1</v>
      </c>
      <c r="CY53" s="1">
        <f>('Elektřina Stav'!CZ53-'Elektřina Stav'!CY53)*'Elektřina Stav'!$N53</f>
        <v>0</v>
      </c>
      <c r="CZ53" s="1">
        <f>('Elektřina Stav'!DA53-'Elektřina Stav'!CZ53)*'Elektřina Stav'!$N53</f>
        <v>49471</v>
      </c>
      <c r="DA53" s="1">
        <f>('Elektřina Stav'!DB53-'Elektřina Stav'!DA53)*'Elektřina Stav'!$N53</f>
        <v>617094.56299999997</v>
      </c>
      <c r="DB53" s="1">
        <f>('Elektřina Stav'!DC53-'Elektřina Stav'!DB53)*'Elektřina Stav'!$N53</f>
        <v>981142.68700000003</v>
      </c>
      <c r="DC53" s="1">
        <f>('Elektřina Stav'!DD53-'Elektřina Stav'!DC53)*'Elektřina Stav'!$N53</f>
        <v>1220247.75</v>
      </c>
      <c r="DD53" s="1">
        <f>('Elektřina Stav'!DE53-'Elektřina Stav'!DD53)*'Elektřina Stav'!$N53</f>
        <v>1310452</v>
      </c>
      <c r="DE53" s="1">
        <f>('Elektřina Stav'!DF53-'Elektřina Stav'!DE53)*'Elektřina Stav'!$N53</f>
        <v>1304552</v>
      </c>
      <c r="DF53" s="1">
        <f>('Elektřina Stav'!DG53-'Elektřina Stav'!DF53)*'Elektřina Stav'!$N53</f>
        <v>1170385</v>
      </c>
      <c r="DG53" s="1">
        <f>('Elektřina Stav'!DH53-'Elektřina Stav'!DG53)*'Elektřina Stav'!$N53</f>
        <v>978518</v>
      </c>
      <c r="DH53" s="1">
        <f>('Elektřina Stav'!DI53-'Elektřina Stav'!DH53)*'Elektřina Stav'!$N53</f>
        <v>996361</v>
      </c>
      <c r="DI53" s="1">
        <f>('Elektřina Stav'!DJ53-'Elektřina Stav'!DI53)*'Elektřina Stav'!$N53</f>
        <v>1021111</v>
      </c>
      <c r="DJ53" s="1">
        <f>('Elektřina Stav'!DK53-'Elektřina Stav'!DJ53)*'Elektřina Stav'!$N53+10000000</f>
        <v>1544925</v>
      </c>
      <c r="DK53" s="1">
        <f>('Elektřina Stav'!DL53-'Elektřina Stav'!DK53)*'Elektřina Stav'!$N53</f>
        <v>1091561</v>
      </c>
      <c r="DL53" s="1">
        <f>('Elektřina Stav'!DM53-'Elektřina Stav'!DL53)*'Elektřina Stav'!$N53</f>
        <v>1256875</v>
      </c>
      <c r="DM53" s="1">
        <f>('Elektřina Stav'!DN53-'Elektřina Stav'!DM53)*'Elektřina Stav'!$N53</f>
        <v>815608</v>
      </c>
      <c r="DN53" s="1">
        <f>('Elektřina Stav'!DO53-'Elektřina Stav'!DN53)*'Elektřina Stav'!$N53</f>
        <v>1143234</v>
      </c>
      <c r="DO53" s="1">
        <f>('Elektřina Stav'!DP53-'Elektřina Stav'!DO53)*'Elektřina Stav'!$N53</f>
        <v>1104496</v>
      </c>
      <c r="DP53" s="1">
        <f>('Elektřina Stav'!DQ53-'Elektřina Stav'!DP53)*'Elektřina Stav'!$N53</f>
        <v>1357337</v>
      </c>
      <c r="DQ53" s="1">
        <f>('Elektřina Stav'!DR53-'Elektřina Stav'!DQ53)*'Elektřina Stav'!$N53</f>
        <v>386771</v>
      </c>
      <c r="DR53" s="1">
        <f>('Elektřina Stav'!DS53-'Elektřina Stav'!DR53)*'Elektřina Stav'!$N53</f>
        <v>52861</v>
      </c>
      <c r="DS53" s="1">
        <f>('Elektřina Stav'!DT53-'Elektřina Stav'!DS53)*'Elektřina Stav'!$N53</f>
        <v>87907</v>
      </c>
      <c r="DT53" s="1">
        <f>('Elektřina Stav'!DU53-'Elektřina Stav'!DT53)*'Elektřina Stav'!$N53</f>
        <v>219649</v>
      </c>
      <c r="DU53" s="1">
        <f>('Elektřina Stav'!DV53-'Elektřina Stav'!DU53)*'Elektřina Stav'!$N53+10000000</f>
        <v>1331986</v>
      </c>
      <c r="DV53" s="1">
        <f>('Elektřina Stav'!DW53-'Elektřina Stav'!DV53)*'Elektřina Stav'!$N53</f>
        <v>1394613</v>
      </c>
      <c r="DW53" s="1">
        <f>('Elektřina Stav'!DX53-'Elektřina Stav'!DW53)*'Elektřina Stav'!$N53</f>
        <v>1209692</v>
      </c>
    </row>
    <row r="54" spans="1:127">
      <c r="A54" s="1" t="str">
        <f>'Elektřina Stav'!A54</f>
        <v>Fb2b</v>
      </c>
      <c r="B54" s="1" t="str">
        <f>'Elektřina Stav'!B54</f>
        <v>A</v>
      </c>
      <c r="C54" s="1">
        <f>'Elektřina Stav'!C54</f>
        <v>156</v>
      </c>
      <c r="D54" s="1" t="str">
        <f>'Elektřina Stav'!D54</f>
        <v>Budova 2b</v>
      </c>
      <c r="E54" s="1" t="str">
        <f>'Elektřina Stav'!E54</f>
        <v>Subtera</v>
      </c>
      <c r="F54" s="8" t="str">
        <f>'Elektřina Stav'!F54</f>
        <v>2b</v>
      </c>
      <c r="G54" s="8" t="str">
        <f>'Elektřina Stav'!G54</f>
        <v>200b</v>
      </c>
      <c r="H54" s="1">
        <f>'Elektřina Stav'!H54</f>
        <v>0</v>
      </c>
      <c r="I54" s="5">
        <f>'Elektřina Stav'!I54</f>
        <v>25</v>
      </c>
      <c r="J54" s="1" t="str">
        <f>'Elektřina Stav'!J54</f>
        <v>C02</v>
      </c>
      <c r="K54" s="6">
        <f>'Elektřina Stav'!K54</f>
        <v>0</v>
      </c>
      <c r="L54" s="7" t="str">
        <f>'Elektřina Stav'!L54</f>
        <v>N00072950/2014</v>
      </c>
      <c r="M54" s="8">
        <f>'Elektřina Stav'!M54</f>
        <v>0</v>
      </c>
      <c r="N54" s="1">
        <f>'Elektřina Stav'!N54</f>
        <v>1</v>
      </c>
      <c r="CV54" s="1">
        <f>('Elektřina Stav'!CW54-'Elektřina Stav'!CV54)*'Elektřina Stav'!$N54</f>
        <v>2051</v>
      </c>
      <c r="CW54" s="1">
        <f>('Elektřina Stav'!CX54-'Elektřina Stav'!CW54)*'Elektřina Stav'!$N54</f>
        <v>574</v>
      </c>
      <c r="CX54" s="1">
        <f>('Elektřina Stav'!CY54-'Elektřina Stav'!CX54)*'Elektřina Stav'!$N54</f>
        <v>608</v>
      </c>
      <c r="CY54" s="1">
        <f>('Elektřina Stav'!CZ54-'Elektřina Stav'!CY54)*'Elektřina Stav'!$N54</f>
        <v>618</v>
      </c>
      <c r="CZ54" s="1">
        <f>('Elektřina Stav'!DA54-'Elektřina Stav'!CZ54)*'Elektřina Stav'!$N54</f>
        <v>395</v>
      </c>
      <c r="DA54" s="1">
        <f>('Elektřina Stav'!DB54-'Elektřina Stav'!DA54)*'Elektřina Stav'!$N54</f>
        <v>1311</v>
      </c>
      <c r="DB54" s="1">
        <f>('Elektřina Stav'!DC54-'Elektřina Stav'!DB54)*'Elektřina Stav'!$N54</f>
        <v>996</v>
      </c>
      <c r="DC54" s="1">
        <f>('Elektřina Stav'!DD54-'Elektřina Stav'!DC54)*'Elektřina Stav'!$N54</f>
        <v>548</v>
      </c>
      <c r="DD54" s="1">
        <f>('Elektřina Stav'!DE54-'Elektřina Stav'!DD54)*'Elektřina Stav'!$N54</f>
        <v>508</v>
      </c>
      <c r="DE54" s="1">
        <f>('Elektřina Stav'!DF54-'Elektřina Stav'!DE54)*'Elektřina Stav'!$N54</f>
        <v>379</v>
      </c>
      <c r="DF54" s="1">
        <f>('Elektřina Stav'!DG54-'Elektřina Stav'!DF54)*'Elektřina Stav'!$N54</f>
        <v>262</v>
      </c>
      <c r="DG54" s="1">
        <f>('Elektřina Stav'!DH54-'Elektřina Stav'!DG54)*'Elektřina Stav'!$N54</f>
        <v>300</v>
      </c>
      <c r="DH54" s="1">
        <f>('Elektřina Stav'!DI54-'Elektřina Stav'!DH54)*'Elektřina Stav'!$N54</f>
        <v>272</v>
      </c>
      <c r="DI54" s="1">
        <f>('Elektřina Stav'!DJ54-'Elektřina Stav'!DI54)*'Elektřina Stav'!$N54</f>
        <v>441</v>
      </c>
      <c r="DJ54" s="1">
        <f>('Elektřina Stav'!DK54-'Elektřina Stav'!DJ54)*'Elektřina Stav'!$N54</f>
        <v>529</v>
      </c>
      <c r="DK54" s="1">
        <f>('Elektřina Stav'!DL54-'Elektřina Stav'!DK54)*'Elektřina Stav'!$N54</f>
        <v>436</v>
      </c>
      <c r="DL54" s="1">
        <f>('Elektřina Stav'!DM54-'Elektřina Stav'!DL54)*'Elektřina Stav'!$N54</f>
        <v>200</v>
      </c>
      <c r="DM54" s="1">
        <f>('Elektřina Stav'!DN54-'Elektřina Stav'!DM54)*'Elektřina Stav'!$N54</f>
        <v>574</v>
      </c>
      <c r="DN54" s="1">
        <f>('Elektřina Stav'!DO54-'Elektřina Stav'!DN54)*'Elektřina Stav'!$N54</f>
        <v>539</v>
      </c>
      <c r="DO54" s="1">
        <f>('Elektřina Stav'!DP54-'Elektřina Stav'!DO54)*'Elektřina Stav'!$N54</f>
        <v>536</v>
      </c>
      <c r="DP54" s="1">
        <f>('Elektřina Stav'!DQ54-'Elektřina Stav'!DP54)*'Elektřina Stav'!$N54</f>
        <v>394</v>
      </c>
      <c r="DQ54" s="1">
        <f>('Elektřina Stav'!DR54-'Elektřina Stav'!DQ54)*'Elektřina Stav'!$N54</f>
        <v>434</v>
      </c>
      <c r="DR54" s="1">
        <f>('Elektřina Stav'!DS54-'Elektřina Stav'!DR54)*'Elektřina Stav'!$N54</f>
        <v>291</v>
      </c>
      <c r="DS54" s="1">
        <f>('Elektřina Stav'!DT54-'Elektřina Stav'!DS54)*'Elektřina Stav'!$N54</f>
        <v>530</v>
      </c>
      <c r="DT54" s="1">
        <f>('Elektřina Stav'!DU54-'Elektřina Stav'!DT54)*'Elektřina Stav'!$N54</f>
        <v>259</v>
      </c>
      <c r="DU54" s="1">
        <f>('Elektřina Stav'!DV54-'Elektřina Stav'!DU54)*'Elektřina Stav'!$N54</f>
        <v>331</v>
      </c>
      <c r="DV54" s="1">
        <f>('Elektřina Stav'!DW54-'Elektřina Stav'!DV54)*'Elektřina Stav'!$N54</f>
        <v>551</v>
      </c>
      <c r="DW54" s="1">
        <f>('Elektřina Stav'!DX54-'Elektřina Stav'!DW54)*'Elektřina Stav'!$N54</f>
        <v>335</v>
      </c>
    </row>
    <row r="55" spans="1:127">
      <c r="A55" s="1" t="str">
        <f>'Elektřina Stav'!A55</f>
        <v>Fb17</v>
      </c>
      <c r="B55" s="1" t="str">
        <f>'Elektřina Stav'!B55</f>
        <v>A</v>
      </c>
      <c r="C55" s="1">
        <f>'Elektřina Stav'!C55</f>
        <v>157</v>
      </c>
      <c r="D55" s="1" t="str">
        <f>'Elektřina Stav'!D55</f>
        <v>Budova 17</v>
      </c>
      <c r="E55" s="1" t="str">
        <f>'Elektřina Stav'!E55</f>
        <v>Šedivec</v>
      </c>
      <c r="F55" s="8">
        <f>'Elektřina Stav'!F55</f>
        <v>17</v>
      </c>
      <c r="G55" s="8">
        <f>'Elektřina Stav'!G55</f>
        <v>17000</v>
      </c>
      <c r="H55" s="1">
        <f>'Elektřina Stav'!H55</f>
        <v>0</v>
      </c>
      <c r="I55" s="5">
        <f>'Elektřina Stav'!I55</f>
        <v>32</v>
      </c>
      <c r="J55" s="1" t="str">
        <f>'Elektřina Stav'!J55</f>
        <v>C02</v>
      </c>
      <c r="K55" s="6">
        <f>'Elektřina Stav'!K55</f>
        <v>0</v>
      </c>
      <c r="L55" s="7" t="str">
        <f>'Elektřina Stav'!L55</f>
        <v>N3765667</v>
      </c>
      <c r="M55" s="8">
        <f>'Elektřina Stav'!M55</f>
        <v>0</v>
      </c>
      <c r="N55" s="1">
        <f>'Elektřina Stav'!N55</f>
        <v>1</v>
      </c>
      <c r="CX55" s="1">
        <f>('Elektřina Stav'!CY55-'Elektřina Stav'!CX55)*'Elektřina Stav'!$N55</f>
        <v>561</v>
      </c>
      <c r="CY55" s="1">
        <f>('Elektřina Stav'!CZ55-'Elektřina Stav'!CY55)*'Elektřina Stav'!$N55</f>
        <v>6</v>
      </c>
      <c r="CZ55" s="1">
        <f>('Elektřina Stav'!DA55-'Elektřina Stav'!CZ55)*'Elektřina Stav'!$N55</f>
        <v>9</v>
      </c>
      <c r="DA55" s="1">
        <f>('Elektřina Stav'!DB55-'Elektřina Stav'!DA55)*'Elektřina Stav'!$N55</f>
        <v>10</v>
      </c>
      <c r="DB55" s="1">
        <f>('Elektřina Stav'!DC55-'Elektřina Stav'!DB55)*'Elektřina Stav'!$N55</f>
        <v>13</v>
      </c>
      <c r="DC55" s="1">
        <f>('Elektřina Stav'!DD55-'Elektřina Stav'!DC55)*'Elektřina Stav'!$N55</f>
        <v>0</v>
      </c>
      <c r="DD55" s="1">
        <f>('Elektřina Stav'!DE55-'Elektřina Stav'!DD55)*'Elektřina Stav'!$N55</f>
        <v>15</v>
      </c>
      <c r="DE55" s="1">
        <f>('Elektřina Stav'!DF55-'Elektřina Stav'!DE55)*'Elektřina Stav'!$N55</f>
        <v>12</v>
      </c>
      <c r="DF55" s="1">
        <f>('Elektřina Stav'!DG55-'Elektřina Stav'!DF55)*'Elektřina Stav'!$N55</f>
        <v>11</v>
      </c>
      <c r="DG55" s="1">
        <f>('Elektřina Stav'!DH55-'Elektřina Stav'!DG55)*'Elektřina Stav'!$N55</f>
        <v>12</v>
      </c>
      <c r="DH55" s="1">
        <f>('Elektřina Stav'!DI55-'Elektřina Stav'!DH55)*'Elektřina Stav'!$N55</f>
        <v>13</v>
      </c>
      <c r="DI55" s="1">
        <f>('Elektřina Stav'!DJ55-'Elektřina Stav'!DI55)*'Elektřina Stav'!$N55</f>
        <v>13</v>
      </c>
      <c r="DJ55" s="1">
        <f>('Elektřina Stav'!DK55-'Elektřina Stav'!DJ55)*'Elektřina Stav'!$N55</f>
        <v>14</v>
      </c>
      <c r="DK55" s="1">
        <f>('Elektřina Stav'!DL55-'Elektřina Stav'!DK55)*'Elektřina Stav'!$N55</f>
        <v>13</v>
      </c>
      <c r="DL55" s="1">
        <f>('Elektřina Stav'!DM55-'Elektřina Stav'!DL55)*'Elektřina Stav'!$N55</f>
        <v>11</v>
      </c>
      <c r="DM55" s="1">
        <f>('Elektřina Stav'!DN55-'Elektřina Stav'!DM55)*'Elektřina Stav'!$N55</f>
        <v>14</v>
      </c>
      <c r="DN55" s="1">
        <f>('Elektřina Stav'!DO55-'Elektřina Stav'!DN55)*'Elektřina Stav'!$N55</f>
        <v>14</v>
      </c>
      <c r="DO55" s="1">
        <f>('Elektřina Stav'!DP55-'Elektřina Stav'!DO55)*'Elektřina Stav'!$N55</f>
        <v>51</v>
      </c>
      <c r="DP55" s="1">
        <f>('Elektřina Stav'!DQ55-'Elektřina Stav'!DP55)*'Elektřina Stav'!$N55</f>
        <v>134</v>
      </c>
      <c r="DQ55" s="1">
        <f>('Elektřina Stav'!DR55-'Elektřina Stav'!DQ55)*'Elektřina Stav'!$N55</f>
        <v>109</v>
      </c>
      <c r="DR55" s="1">
        <f>('Elektřina Stav'!DS55-'Elektřina Stav'!DR55)*'Elektřina Stav'!$N55</f>
        <v>66</v>
      </c>
      <c r="DS55" s="1">
        <f>('Elektřina Stav'!DT55-'Elektřina Stav'!DS55)*'Elektřina Stav'!$N55</f>
        <v>81</v>
      </c>
      <c r="DT55" s="1">
        <f>('Elektřina Stav'!DU55-'Elektřina Stav'!DT55)*'Elektřina Stav'!$N55</f>
        <v>282</v>
      </c>
      <c r="DU55" s="1">
        <f>('Elektřina Stav'!DV55-'Elektřina Stav'!DU55)*'Elektřina Stav'!$N55</f>
        <v>400</v>
      </c>
      <c r="DV55" s="1">
        <f>('Elektřina Stav'!DW55-'Elektřina Stav'!DV55)*'Elektřina Stav'!$N55</f>
        <v>400</v>
      </c>
      <c r="DW55" s="1">
        <f>('Elektřina Stav'!DX55-'Elektřina Stav'!DW55)*'Elektřina Stav'!$N55</f>
        <v>294</v>
      </c>
    </row>
    <row r="56" spans="1:127">
      <c r="A56" s="1" t="str">
        <f>'Elektřina Stav'!A56</f>
        <v>Fja</v>
      </c>
      <c r="B56" s="1" t="str">
        <f>'Elektřina Stav'!B56</f>
        <v>A</v>
      </c>
      <c r="C56" s="1">
        <f>'Elektřina Stav'!C56</f>
        <v>0</v>
      </c>
      <c r="D56" s="1" t="str">
        <f>'Elektřina Stav'!D56</f>
        <v>(Býv. Jaroš)</v>
      </c>
      <c r="E56" s="1" t="str">
        <f>'Elektřina Stav'!E56</f>
        <v>Kubalík</v>
      </c>
      <c r="F56" s="8">
        <f>'Elektřina Stav'!F56</f>
        <v>16</v>
      </c>
      <c r="G56" s="8">
        <f>'Elektřina Stav'!G56</f>
        <v>1600</v>
      </c>
      <c r="H56" s="1">
        <f>'Elektřina Stav'!H56</f>
        <v>0</v>
      </c>
      <c r="I56" s="5">
        <f>'Elektřina Stav'!I56</f>
        <v>32</v>
      </c>
      <c r="J56" s="1" t="str">
        <f>'Elektřina Stav'!J56</f>
        <v>C02</v>
      </c>
      <c r="K56" s="6">
        <f>'Elektřina Stav'!K56</f>
        <v>0</v>
      </c>
      <c r="L56" s="7" t="str">
        <f>'Elektřina Stav'!L56</f>
        <v>42181650-92</v>
      </c>
      <c r="M56" s="8">
        <f>'Elektřina Stav'!M56</f>
        <v>0</v>
      </c>
      <c r="N56" s="1">
        <f>'Elektřina Stav'!N56</f>
        <v>1</v>
      </c>
      <c r="DB56" s="1">
        <f>('Elektřina Stav'!DC56-'Elektřina Stav'!DB56)*'Elektřina Stav'!$N56</f>
        <v>0</v>
      </c>
      <c r="DC56" s="1">
        <f>('Elektřina Stav'!DD56-'Elektřina Stav'!DC56)*'Elektřina Stav'!$N56</f>
        <v>0</v>
      </c>
      <c r="DD56" s="1">
        <f>('Elektřina Stav'!DE56-'Elektřina Stav'!DD56)*'Elektřina Stav'!$N56</f>
        <v>0</v>
      </c>
      <c r="DE56" s="1">
        <f>('Elektřina Stav'!DF56-'Elektřina Stav'!DE56)*'Elektřina Stav'!$N56</f>
        <v>0</v>
      </c>
      <c r="DF56" s="1">
        <f>('Elektřina Stav'!DG56-'Elektřina Stav'!DF56)*'Elektřina Stav'!$N56</f>
        <v>0</v>
      </c>
      <c r="DG56" s="1">
        <f>('Elektřina Stav'!DH56-'Elektřina Stav'!DG56)*'Elektřina Stav'!$N56</f>
        <v>0</v>
      </c>
      <c r="DH56" s="1">
        <f>('Elektřina Stav'!DI56-'Elektřina Stav'!DH56)*'Elektřina Stav'!$N56</f>
        <v>0</v>
      </c>
      <c r="DI56" s="1">
        <f>('Elektřina Stav'!DJ56-'Elektřina Stav'!DI56)*'Elektřina Stav'!$N56</f>
        <v>5</v>
      </c>
      <c r="DJ56" s="1">
        <f>('Elektřina Stav'!DK56-'Elektřina Stav'!DJ56)*'Elektřina Stav'!$N56</f>
        <v>0</v>
      </c>
      <c r="DK56" s="1">
        <f>('Elektřina Stav'!DL56-'Elektřina Stav'!DK56)*'Elektřina Stav'!$N56</f>
        <v>0</v>
      </c>
      <c r="DL56" s="1">
        <f>('Elektřina Stav'!DM56-'Elektřina Stav'!DL56)*'Elektřina Stav'!$N56</f>
        <v>0</v>
      </c>
      <c r="DM56" s="1">
        <f>('Elektřina Stav'!DN56-'Elektřina Stav'!DM56)*'Elektřina Stav'!$N56</f>
        <v>0</v>
      </c>
      <c r="DN56" s="1">
        <f>('Elektřina Stav'!DO56-'Elektřina Stav'!DN56)*'Elektřina Stav'!$N56</f>
        <v>0</v>
      </c>
      <c r="DO56" s="1">
        <f>('Elektřina Stav'!DP56-'Elektřina Stav'!DO56)*'Elektřina Stav'!$N56</f>
        <v>0</v>
      </c>
      <c r="DP56" s="1">
        <f>('Elektřina Stav'!DQ56-'Elektřina Stav'!DP56)*'Elektřina Stav'!$N56</f>
        <v>0</v>
      </c>
      <c r="DQ56" s="1">
        <f>('Elektřina Stav'!DR56-'Elektřina Stav'!DQ56)*'Elektřina Stav'!$N56</f>
        <v>0</v>
      </c>
      <c r="DR56" s="1">
        <f>('Elektřina Stav'!DS56-'Elektřina Stav'!DR56)*'Elektřina Stav'!$N56</f>
        <v>0</v>
      </c>
      <c r="DS56" s="1">
        <f>('Elektřina Stav'!DT56-'Elektřina Stav'!DS56)*'Elektřina Stav'!$N56</f>
        <v>0</v>
      </c>
      <c r="DT56" s="1">
        <f>('Elektřina Stav'!DU56-'Elektřina Stav'!DT56)*'Elektřina Stav'!$N56</f>
        <v>0</v>
      </c>
      <c r="DU56" s="1">
        <f>('Elektřina Stav'!DV56-'Elektřina Stav'!DU56)*'Elektřina Stav'!$N56</f>
        <v>0</v>
      </c>
      <c r="DV56" s="1">
        <f>('Elektřina Stav'!DW56-'Elektřina Stav'!DV56)*'Elektřina Stav'!$N56</f>
        <v>0</v>
      </c>
      <c r="DW56" s="1">
        <f>('Elektřina Stav'!DX56-'Elektřina Stav'!DW56)*'Elektřina Stav'!$N56</f>
        <v>0</v>
      </c>
    </row>
    <row r="57" spans="1:127">
      <c r="A57" s="1" t="str">
        <f>'Elektřina Stav'!A57</f>
        <v>Akom2</v>
      </c>
      <c r="B57" s="1" t="str">
        <f>'Elektřina Stav'!B57</f>
        <v>A</v>
      </c>
      <c r="C57" s="1">
        <f>'Elektřina Stav'!C57</f>
        <v>0</v>
      </c>
      <c r="D57" s="1">
        <f>'Elektřina Stav'!D57</f>
        <v>0</v>
      </c>
      <c r="E57" s="1" t="str">
        <f>'Elektřina Stav'!E57</f>
        <v>I.P.P.E. s.r.o.</v>
      </c>
      <c r="F57" s="8">
        <f>'Elektřina Stav'!F57</f>
        <v>51</v>
      </c>
      <c r="G57" s="8">
        <f>'Elektřina Stav'!G57</f>
        <v>5100</v>
      </c>
      <c r="H57" s="1">
        <f>'Elektřina Stav'!H57</f>
        <v>0</v>
      </c>
      <c r="I57" s="5">
        <f>'Elektřina Stav'!I57</f>
        <v>0</v>
      </c>
      <c r="J57" s="1">
        <f>'Elektřina Stav'!J57</f>
        <v>0</v>
      </c>
      <c r="K57" s="6">
        <f>'Elektřina Stav'!K57</f>
        <v>0</v>
      </c>
      <c r="L57" s="7" t="str">
        <f>'Elektřina Stav'!L57</f>
        <v>0023036/2010</v>
      </c>
      <c r="M57" s="8">
        <f>'Elektřina Stav'!M57</f>
        <v>0</v>
      </c>
      <c r="N57" s="1">
        <f>'Elektřina Stav'!N57</f>
        <v>60</v>
      </c>
      <c r="DI57" s="1">
        <f>('Elektřina Stav'!DJ57-'Elektřina Stav'!DI57)*'Elektřina Stav'!$N57</f>
        <v>24475.200000000004</v>
      </c>
      <c r="DJ57" s="1">
        <f>('Elektřina Stav'!DK57-'Elektřina Stav'!DJ57)*'Elektřina Stav'!$N57</f>
        <v>30856.799999999985</v>
      </c>
      <c r="DK57" s="1">
        <f>('Elektřina Stav'!DL57-'Elektřina Stav'!DK57)*'Elektřina Stav'!$N57</f>
        <v>22984.200000000012</v>
      </c>
      <c r="DL57" s="1">
        <f>('Elektřina Stav'!DM57-'Elektřina Stav'!DL57)*'Elektřina Stav'!$N57</f>
        <v>24616.199999999997</v>
      </c>
      <c r="DM57" s="1">
        <f>('Elektřina Stav'!DN57-'Elektřina Stav'!DM57)*'Elektřina Stav'!$N57</f>
        <v>28508.399999999994</v>
      </c>
      <c r="DN57" s="1">
        <f>('Elektřina Stav'!DO57-'Elektřina Stav'!DN57)*'Elektřina Stav'!$N57</f>
        <v>15906.000000000022</v>
      </c>
      <c r="DO57" s="1">
        <f>('Elektřina Stav'!DP57-'Elektřina Stav'!DO57)*'Elektřina Stav'!$N57</f>
        <v>27243.000000000011</v>
      </c>
      <c r="DP57" s="1">
        <f>('Elektřina Stav'!DQ57-'Elektřina Stav'!DP57)*'Elektřina Stav'!$N57</f>
        <v>27195</v>
      </c>
      <c r="DQ57" s="1">
        <f>('Elektřina Stav'!DR57-'Elektřina Stav'!DQ57)*'Elektřina Stav'!$N57</f>
        <v>27542.999999999956</v>
      </c>
      <c r="DR57" s="1">
        <f>('Elektřina Stav'!DS57-'Elektřina Stav'!DR57)*'Elektřina Stav'!$N57</f>
        <v>25011.600000000035</v>
      </c>
      <c r="DS57" s="1">
        <f>('Elektřina Stav'!DT57-'Elektřina Stav'!DS57)*'Elektřina Stav'!$N57</f>
        <v>31464.599999999991</v>
      </c>
      <c r="DT57" s="1">
        <f>('Elektřina Stav'!DU57-'Elektřina Stav'!DT57)*'Elektřina Stav'!$N57</f>
        <v>30420</v>
      </c>
      <c r="DU57" s="1">
        <f>('Elektřina Stav'!DV57-'Elektřina Stav'!DU57)*'Elektřina Stav'!$N57</f>
        <v>29333.999999999978</v>
      </c>
      <c r="DV57" s="1">
        <f>('Elektřina Stav'!DW57-'Elektřina Stav'!DV57)*'Elektřina Stav'!$N57</f>
        <v>28903.799999999974</v>
      </c>
      <c r="DW57" s="1">
        <f>('Elektřina Stav'!DX57-'Elektřina Stav'!DW57)*'Elektřina Stav'!$N57</f>
        <v>2362.200000000048</v>
      </c>
    </row>
    <row r="58" spans="1:127">
      <c r="A58" s="1">
        <f>'Elektřina Stav'!A58</f>
        <v>0</v>
      </c>
      <c r="B58" s="1" t="str">
        <f>'Elektřina Stav'!B58</f>
        <v>A</v>
      </c>
      <c r="C58" s="1">
        <f>'Elektřina Stav'!C58</f>
        <v>0</v>
      </c>
      <c r="D58" s="1" t="str">
        <f>'Elektřina Stav'!D58</f>
        <v>HT22</v>
      </c>
      <c r="E58" s="1" t="str">
        <f>'Elektřina Stav'!E58</f>
        <v>Šatny</v>
      </c>
      <c r="F58" s="8">
        <f>'Elektřina Stav'!F58</f>
        <v>13</v>
      </c>
      <c r="G58" s="8">
        <f>'Elektřina Stav'!G58</f>
        <v>1300</v>
      </c>
      <c r="H58" s="1">
        <f>'Elektřina Stav'!H58</f>
        <v>61</v>
      </c>
      <c r="I58" s="5">
        <f>'Elektřina Stav'!I58</f>
        <v>80</v>
      </c>
      <c r="J58" s="1" t="str">
        <f>'Elektřina Stav'!J58</f>
        <v>C02</v>
      </c>
      <c r="K58" s="6">
        <f>'Elektřina Stav'!K58</f>
        <v>0</v>
      </c>
      <c r="L58" s="7">
        <f>'Elektřina Stav'!L58</f>
        <v>7112290</v>
      </c>
      <c r="M58" s="8">
        <f>'Elektřina Stav'!M58</f>
        <v>0</v>
      </c>
      <c r="N58" s="1">
        <f>'Elektřina Stav'!N58</f>
        <v>1</v>
      </c>
      <c r="DO58" s="1">
        <f>('Elektřina Stav'!DP58-'Elektřina Stav'!DO58)*'Elektřina Stav'!$N58</f>
        <v>0</v>
      </c>
      <c r="DP58" s="1">
        <f>('Elektřina Stav'!DQ58-'Elektřina Stav'!DP58)*'Elektřina Stav'!$N58</f>
        <v>0</v>
      </c>
      <c r="DQ58" s="1">
        <f>('Elektřina Stav'!DR58-'Elektřina Stav'!DQ58)*'Elektřina Stav'!$N58</f>
        <v>0</v>
      </c>
      <c r="DR58" s="1">
        <f>('Elektřina Stav'!DS58-'Elektřina Stav'!DR58)*'Elektřina Stav'!$N58</f>
        <v>0</v>
      </c>
      <c r="DS58" s="1">
        <f>('Elektřina Stav'!DT58-'Elektřina Stav'!DS58)*'Elektřina Stav'!$N58</f>
        <v>0</v>
      </c>
      <c r="DT58" s="1">
        <f>('Elektřina Stav'!DU58-'Elektřina Stav'!DT58)*'Elektřina Stav'!$N58</f>
        <v>0</v>
      </c>
      <c r="DU58" s="1">
        <f>('Elektřina Stav'!DV58-'Elektřina Stav'!DU58)*'Elektřina Stav'!$N58</f>
        <v>0</v>
      </c>
      <c r="DV58" s="1">
        <f>('Elektřina Stav'!DW58-'Elektřina Stav'!DV58)*'Elektřina Stav'!$N58</f>
        <v>0</v>
      </c>
      <c r="DW58" s="1">
        <f>('Elektřina Stav'!DX58-'Elektřina Stav'!DW58)*'Elektřina Stav'!$N58</f>
        <v>1</v>
      </c>
    </row>
    <row r="59" spans="1:127">
      <c r="A59" s="1">
        <f>'Elektřina Stav'!A59</f>
        <v>0</v>
      </c>
      <c r="B59" s="1" t="str">
        <f>'Elektřina Stav'!B59</f>
        <v>A</v>
      </c>
      <c r="C59" s="1">
        <f>'Elektřina Stav'!C59</f>
        <v>0</v>
      </c>
      <c r="D59" s="1" t="str">
        <f>'Elektřina Stav'!D59</f>
        <v>HT22</v>
      </c>
      <c r="E59" s="1" t="str">
        <f>'Elektřina Stav'!E59</f>
        <v>Core</v>
      </c>
      <c r="F59" s="8">
        <f>'Elektřina Stav'!F59</f>
        <v>45</v>
      </c>
      <c r="G59" s="8">
        <f>'Elektřina Stav'!G59</f>
        <v>4500</v>
      </c>
      <c r="H59" s="1">
        <f>'Elektřina Stav'!H59</f>
        <v>6</v>
      </c>
      <c r="I59" s="5">
        <f>'Elektřina Stav'!I59</f>
        <v>400</v>
      </c>
      <c r="J59" s="1" t="str">
        <f>'Elektřina Stav'!J59</f>
        <v>C02</v>
      </c>
      <c r="K59" s="6">
        <f>'Elektřina Stav'!K59</f>
        <v>0</v>
      </c>
      <c r="L59" s="7" t="str">
        <f>'Elektřina Stav'!L59</f>
        <v>00148690/2016</v>
      </c>
      <c r="M59" s="8">
        <f>'Elektřina Stav'!M59</f>
        <v>0</v>
      </c>
      <c r="N59" s="1">
        <f>'Elektřina Stav'!N59</f>
        <v>80</v>
      </c>
      <c r="DO59" s="1">
        <f>('Elektřina Stav'!DP59-'Elektřina Stav'!DO59)*'Elektřina Stav'!$N59</f>
        <v>109.59999999999994</v>
      </c>
      <c r="DP59" s="1">
        <f>('Elektřina Stav'!DQ59-'Elektřina Stav'!DP59)*'Elektřina Stav'!$N59</f>
        <v>433.6</v>
      </c>
      <c r="DQ59" s="1">
        <f>('Elektřina Stav'!DR59-'Elektřina Stav'!DQ59)*'Elektřina Stav'!$N59</f>
        <v>410.39999999999992</v>
      </c>
      <c r="DR59" s="1">
        <f>('Elektřina Stav'!DS59-'Elektřina Stav'!DR59)*'Elektřina Stav'!$N59</f>
        <v>396.00000000000023</v>
      </c>
      <c r="DS59" s="1">
        <f>('Elektřina Stav'!DT59-'Elektřina Stav'!DS59)*'Elektřina Stav'!$N59</f>
        <v>529.5999999999998</v>
      </c>
      <c r="DT59" s="1">
        <f>('Elektřina Stav'!DU59-'Elektřina Stav'!DT59)*'Elektřina Stav'!$N59</f>
        <v>326.39999999999986</v>
      </c>
      <c r="DU59" s="1">
        <f>('Elektřina Stav'!DV59-'Elektřina Stav'!DU59)*'Elektřina Stav'!$N59</f>
        <v>418.40000000000032</v>
      </c>
      <c r="DV59" s="1">
        <f>('Elektřina Stav'!DW59-'Elektřina Stav'!DV59)*'Elektřina Stav'!$N59</f>
        <v>501.59999999999968</v>
      </c>
      <c r="DW59" s="1">
        <f>('Elektřina Stav'!DX59-'Elektřina Stav'!DW59)*'Elektřina Stav'!$N59</f>
        <v>1048.0000000000007</v>
      </c>
    </row>
    <row r="60" spans="1:127">
      <c r="A60" s="1" t="str">
        <f>'Elektřina Stav'!A60</f>
        <v>ION</v>
      </c>
      <c r="B60" s="1" t="str">
        <f>'Elektřina Stav'!B60</f>
        <v>A</v>
      </c>
      <c r="C60" s="1">
        <f>'Elektřina Stav'!C60</f>
        <v>0</v>
      </c>
      <c r="D60" s="1" t="str">
        <f>'Elektřina Stav'!D60</f>
        <v>PT3</v>
      </c>
      <c r="E60" s="1" t="str">
        <f>'Elektřina Stav'!E60</f>
        <v>Woodgas</v>
      </c>
      <c r="F60" s="8">
        <f>'Elektřina Stav'!F60</f>
        <v>30</v>
      </c>
      <c r="G60" s="8">
        <f>'Elektřina Stav'!G60</f>
        <v>3000</v>
      </c>
      <c r="H60" s="1">
        <f>'Elektřina Stav'!H60</f>
        <v>0</v>
      </c>
      <c r="I60" s="5">
        <f>'Elektřina Stav'!I60</f>
        <v>0</v>
      </c>
      <c r="J60" s="1">
        <f>'Elektřina Stav'!J60</f>
        <v>0</v>
      </c>
      <c r="K60" s="6">
        <f>'Elektřina Stav'!K60</f>
        <v>0</v>
      </c>
      <c r="L60" s="7" t="str">
        <f>'Elektřina Stav'!L60</f>
        <v>MA-0807A734-11</v>
      </c>
      <c r="M60" s="8">
        <f>'Elektřina Stav'!M60</f>
        <v>0</v>
      </c>
      <c r="N60" s="1">
        <f>'Elektřina Stav'!N60</f>
        <v>1</v>
      </c>
      <c r="DR60" s="1">
        <f>('Elektřina Stav'!DS60-'Elektřina Stav'!DR60)*'Elektřina Stav'!$N60</f>
        <v>32736</v>
      </c>
      <c r="DS60" s="1">
        <f>('Elektřina Stav'!DT60-'Elektřina Stav'!DS60)*'Elektřina Stav'!$N60</f>
        <v>45486</v>
      </c>
      <c r="DT60" s="1">
        <f>('Elektřina Stav'!DU60-'Elektřina Stav'!DT60)*'Elektřina Stav'!$N60</f>
        <v>16755</v>
      </c>
      <c r="DU60" s="1">
        <f>('Elektřina Stav'!DV60-'Elektřina Stav'!DU60)*'Elektřina Stav'!$N60</f>
        <v>1</v>
      </c>
      <c r="DV60" s="1">
        <f>('Elektřina Stav'!DW60-'Elektřina Stav'!DV60)*'Elektřina Stav'!$N60</f>
        <v>35131</v>
      </c>
      <c r="DW60" s="1">
        <f>('Elektřina Stav'!DX60-'Elektřina Stav'!DW60)*'Elektřina Stav'!$N60</f>
        <v>40366</v>
      </c>
    </row>
    <row r="61" spans="1:127">
      <c r="A61" s="1">
        <f>'Elektřina Stav'!A61</f>
        <v>0</v>
      </c>
      <c r="B61" s="1" t="str">
        <f>'Elektřina Stav'!B61</f>
        <v>A</v>
      </c>
      <c r="C61" s="1">
        <f>'Elektřina Stav'!C61</f>
        <v>0</v>
      </c>
      <c r="D61" s="1" t="str">
        <f>'Elektřina Stav'!D61</f>
        <v>Budova 2</v>
      </c>
      <c r="E61" s="1" t="str">
        <f>'Elektřina Stav'!E61</f>
        <v>Subtera</v>
      </c>
      <c r="F61" s="8">
        <f>'Elektřina Stav'!F61</f>
        <v>0</v>
      </c>
      <c r="G61" s="8">
        <f>'Elektřina Stav'!G61</f>
        <v>0</v>
      </c>
      <c r="H61" s="1">
        <f>'Elektřina Stav'!H61</f>
        <v>0</v>
      </c>
      <c r="I61" s="5">
        <f>'Elektřina Stav'!I61</f>
        <v>0</v>
      </c>
      <c r="J61" s="1">
        <f>'Elektřina Stav'!J61</f>
        <v>0</v>
      </c>
      <c r="K61" s="6" t="str">
        <f>'Elektřina Stav'!K61</f>
        <v>Subtera - venku</v>
      </c>
      <c r="L61" s="7" t="str">
        <f>'Elektřina Stav'!L61</f>
        <v>NO0074605/2014</v>
      </c>
      <c r="M61" s="8">
        <f>'Elektřina Stav'!M61</f>
        <v>0</v>
      </c>
      <c r="N61" s="1">
        <f>'Elektřina Stav'!N61</f>
        <v>1</v>
      </c>
      <c r="DT61" s="1">
        <f>('Elektřina Stav'!DU61-'Elektřina Stav'!DT61)*'Elektřina Stav'!$N61</f>
        <v>541</v>
      </c>
      <c r="DU61" s="1">
        <f>('Elektřina Stav'!DV61-'Elektřina Stav'!DU61)*'Elektřina Stav'!$N61</f>
        <v>687</v>
      </c>
      <c r="DV61" s="1">
        <f>('Elektřina Stav'!DW61-'Elektřina Stav'!DV61)*'Elektřina Stav'!$N61</f>
        <v>796</v>
      </c>
      <c r="DW61" s="1">
        <f>('Elektřina Stav'!DX61-'Elektřina Stav'!DW61)*'Elektřina Stav'!$N61</f>
        <v>559</v>
      </c>
    </row>
    <row r="62" spans="1:127">
      <c r="A62" s="1">
        <f>'Elektřina Stav'!A62</f>
        <v>0</v>
      </c>
      <c r="B62" s="1" t="str">
        <f>'Elektřina Stav'!B62</f>
        <v>A</v>
      </c>
      <c r="C62" s="1">
        <f>'Elektřina Stav'!C62</f>
        <v>0</v>
      </c>
      <c r="D62" s="1" t="str">
        <f>'Elektřina Stav'!D62</f>
        <v>HT22</v>
      </c>
      <c r="E62" s="1" t="str">
        <f>'Elektřina Stav'!E62</f>
        <v>I.P.P.E. s.r.o.</v>
      </c>
      <c r="F62" s="8">
        <f>'Elektřina Stav'!F62</f>
        <v>0</v>
      </c>
      <c r="G62" s="8">
        <f>'Elektřina Stav'!G62</f>
        <v>0</v>
      </c>
      <c r="H62" s="1">
        <f>'Elektřina Stav'!H62</f>
        <v>0</v>
      </c>
      <c r="I62" s="5">
        <f>'Elektřina Stav'!I62</f>
        <v>0</v>
      </c>
      <c r="J62" s="1">
        <f>'Elektřina Stav'!J62</f>
        <v>0</v>
      </c>
      <c r="K62" s="6" t="str">
        <f>'Elektřina Stav'!K62</f>
        <v>Veřejné osvětlení</v>
      </c>
      <c r="L62" s="7" t="str">
        <f>'Elektřina Stav'!L62</f>
        <v>N:3883413-2005</v>
      </c>
      <c r="M62" s="8">
        <f>'Elektřina Stav'!M62</f>
        <v>0</v>
      </c>
      <c r="N62" s="1">
        <f>'Elektřina Stav'!N62</f>
        <v>1</v>
      </c>
      <c r="DS62" s="1">
        <f>('Elektřina Stav'!DT62-'Elektřina Stav'!DS62)*'Elektřina Stav'!$N62</f>
        <v>1157</v>
      </c>
      <c r="DT62" s="1">
        <f>('Elektřina Stav'!DU62-'Elektřina Stav'!DT62)*'Elektřina Stav'!$N62</f>
        <v>1290</v>
      </c>
      <c r="DU62" s="1">
        <f>('Elektřina Stav'!DV62-'Elektřina Stav'!DU62)*'Elektřina Stav'!$N62</f>
        <v>1555</v>
      </c>
      <c r="DV62" s="1">
        <f>('Elektřina Stav'!DW62-'Elektřina Stav'!DV62)*'Elektřina Stav'!$N62</f>
        <v>1658</v>
      </c>
      <c r="DW62" s="1">
        <f>('Elektřina Stav'!DX62-'Elektřina Stav'!DW62)*'Elektřina Stav'!$N62</f>
        <v>1767</v>
      </c>
    </row>
    <row r="63" spans="1:127">
      <c r="A63" s="1">
        <f>'Elektřina Stav'!A63</f>
        <v>0</v>
      </c>
      <c r="B63" s="1" t="str">
        <f>'Elektřina Stav'!B63</f>
        <v>A</v>
      </c>
      <c r="C63" s="1">
        <f>'Elektřina Stav'!C63</f>
        <v>0</v>
      </c>
      <c r="D63" s="1" t="str">
        <f>'Elektřina Stav'!D63</f>
        <v>PT1</v>
      </c>
      <c r="E63" s="1" t="str">
        <f>'Elektřina Stav'!E63</f>
        <v>I.P.P.E. s.r.o.</v>
      </c>
      <c r="F63" s="8">
        <f>'Elektřina Stav'!F63</f>
        <v>0</v>
      </c>
      <c r="G63" s="8">
        <f>'Elektřina Stav'!G63</f>
        <v>0</v>
      </c>
      <c r="H63" s="1">
        <f>'Elektřina Stav'!H63</f>
        <v>0</v>
      </c>
      <c r="I63" s="5">
        <f>'Elektřina Stav'!I63</f>
        <v>0</v>
      </c>
      <c r="J63" s="1">
        <f>'Elektřina Stav'!J63</f>
        <v>0</v>
      </c>
      <c r="K63" s="6" t="str">
        <f>'Elektřina Stav'!K63</f>
        <v>Veřejné osvětlení</v>
      </c>
      <c r="L63" s="7" t="str">
        <f>'Elektřina Stav'!L63</f>
        <v>Nr.4695058</v>
      </c>
      <c r="M63" s="8">
        <f>'Elektřina Stav'!M63</f>
        <v>0</v>
      </c>
      <c r="N63" s="1">
        <f>'Elektřina Stav'!N63</f>
        <v>1</v>
      </c>
      <c r="DS63" s="1">
        <f>('Elektřina Stav'!DT63-'Elektřina Stav'!DS63)*'Elektřina Stav'!$N63</f>
        <v>85</v>
      </c>
      <c r="DT63" s="1">
        <f>('Elektřina Stav'!DU63-'Elektřina Stav'!DT63)*'Elektřina Stav'!$N63</f>
        <v>392</v>
      </c>
      <c r="DU63" s="1">
        <f>('Elektřina Stav'!DV63-'Elektřina Stav'!DU63)*'Elektřina Stav'!$N63</f>
        <v>1561</v>
      </c>
      <c r="DV63" s="1">
        <f>('Elektřina Stav'!DW63-'Elektřina Stav'!DV63)*'Elektřina Stav'!$N63</f>
        <v>1683</v>
      </c>
      <c r="DW63" s="1">
        <f>('Elektřina Stav'!DX63-'Elektřina Stav'!DW63)*'Elektřina Stav'!$N63</f>
        <v>1780</v>
      </c>
    </row>
    <row r="64" spans="1:127">
      <c r="A64" s="1">
        <f>'Elektřina Stav'!A64</f>
        <v>0</v>
      </c>
      <c r="B64" s="1" t="str">
        <f>'Elektřina Stav'!B64</f>
        <v>A</v>
      </c>
      <c r="C64" s="1">
        <f>'Elektřina Stav'!C64</f>
        <v>0</v>
      </c>
      <c r="D64" s="1" t="str">
        <f>'Elektřina Stav'!D64</f>
        <v>PT1</v>
      </c>
      <c r="E64" s="1" t="str">
        <f>'Elektřina Stav'!E64</f>
        <v>Komín - Antény</v>
      </c>
      <c r="F64" s="8">
        <f>'Elektřina Stav'!F64</f>
        <v>0</v>
      </c>
      <c r="G64" s="8">
        <f>'Elektřina Stav'!G64</f>
        <v>0</v>
      </c>
      <c r="H64" s="1">
        <f>'Elektřina Stav'!H64</f>
        <v>0</v>
      </c>
      <c r="I64" s="5">
        <f>'Elektřina Stav'!I64</f>
        <v>0</v>
      </c>
      <c r="J64" s="1">
        <f>'Elektřina Stav'!J64</f>
        <v>0</v>
      </c>
      <c r="K64" s="6">
        <f>'Elektřina Stav'!K64</f>
        <v>0</v>
      </c>
      <c r="L64" s="7">
        <f>'Elektřina Stav'!L64</f>
        <v>0</v>
      </c>
      <c r="M64" s="8">
        <f>'Elektřina Stav'!M64</f>
        <v>0</v>
      </c>
      <c r="N64" s="1">
        <f>'Elektřina Stav'!N64</f>
        <v>1</v>
      </c>
      <c r="DS64" s="1">
        <f>('Elektřina Stav'!DT64-'Elektřina Stav'!DS64)*'Elektřina Stav'!$N64</f>
        <v>1015</v>
      </c>
      <c r="DT64" s="1">
        <f>('Elektřina Stav'!DU64-'Elektřina Stav'!DT64)*'Elektřina Stav'!$N64</f>
        <v>982</v>
      </c>
      <c r="DU64" s="1">
        <f>('Elektřina Stav'!DV64-'Elektřina Stav'!DU64)*'Elektřina Stav'!$N64</f>
        <v>96</v>
      </c>
      <c r="DV64" s="1">
        <f>('Elektřina Stav'!DW64-'Elektřina Stav'!DV64)*'Elektřina Stav'!$N64</f>
        <v>90</v>
      </c>
      <c r="DW64" s="1">
        <f>('Elektřina Stav'!DX64-'Elektřina Stav'!DW64)*'Elektřina Stav'!$N64</f>
        <v>89</v>
      </c>
    </row>
    <row r="65" spans="1:127">
      <c r="A65" s="1">
        <f>'Elektřina Stav'!A65</f>
        <v>0</v>
      </c>
      <c r="B65" s="1" t="str">
        <f>'Elektřina Stav'!B65</f>
        <v>A</v>
      </c>
      <c r="C65" s="1">
        <f>'Elektřina Stav'!C65</f>
        <v>0</v>
      </c>
      <c r="D65" s="1" t="str">
        <f>'Elektřina Stav'!D65</f>
        <v>PT3</v>
      </c>
      <c r="E65" s="1">
        <f>'Elektřina Stav'!E65</f>
        <v>0</v>
      </c>
      <c r="F65" s="8">
        <f>'Elektřina Stav'!F65</f>
        <v>58</v>
      </c>
      <c r="G65" s="8">
        <f>'Elektřina Stav'!G65</f>
        <v>5800</v>
      </c>
      <c r="H65" s="1">
        <f>'Elektřina Stav'!H65</f>
        <v>0</v>
      </c>
      <c r="I65" s="5">
        <f>'Elektřina Stav'!I65</f>
        <v>0</v>
      </c>
      <c r="J65" s="1">
        <f>'Elektřina Stav'!J65</f>
        <v>0</v>
      </c>
      <c r="K65" s="6" t="str">
        <f>'Elektřina Stav'!K65</f>
        <v>Jesenická</v>
      </c>
      <c r="L65" s="7" t="str">
        <f>'Elektřina Stav'!L65</f>
        <v>N3569910</v>
      </c>
      <c r="M65" s="8">
        <f>'Elektřina Stav'!M65</f>
        <v>0</v>
      </c>
      <c r="N65" s="1">
        <f>'Elektřina Stav'!N65</f>
        <v>4</v>
      </c>
      <c r="DV65" s="1">
        <f>('Elektřina Stav'!DW65-'Elektřina Stav'!DV65)*'Elektřina Stav'!$N65</f>
        <v>284</v>
      </c>
      <c r="DW65" s="1">
        <f>('Elektřina Stav'!DX65-'Elektřina Stav'!DW65)*'Elektřina Stav'!$N65</f>
        <v>496</v>
      </c>
    </row>
    <row r="68" spans="1:127">
      <c r="B68" s="1" t="str">
        <f>'Elektřina Stav'!B68</f>
        <v>H</v>
      </c>
      <c r="C68" s="1">
        <f>'Elektřina Stav'!C68</f>
        <v>62</v>
      </c>
      <c r="D68" s="1" t="str">
        <f>'Elektřina Stav'!D68</f>
        <v>PT3</v>
      </c>
      <c r="E68" s="1" t="str">
        <f>'Elektřina Stav'!E68</f>
        <v>Biogas</v>
      </c>
      <c r="F68" s="8">
        <f>'Elektřina Stav'!F68</f>
        <v>30</v>
      </c>
      <c r="G68" s="8">
        <f>'Elektřina Stav'!G68</f>
        <v>0</v>
      </c>
      <c r="H68" s="1">
        <f>'Elektřina Stav'!H68</f>
        <v>0</v>
      </c>
      <c r="I68" s="5">
        <f>'Elektřina Stav'!I68</f>
        <v>0</v>
      </c>
      <c r="J68" s="1">
        <f>'Elektřina Stav'!J68</f>
        <v>0</v>
      </c>
      <c r="K68" s="6">
        <f>'Elektřina Stav'!K68</f>
        <v>0</v>
      </c>
      <c r="L68" s="7">
        <f>'Elektřina Stav'!L68</f>
        <v>0</v>
      </c>
      <c r="M68" s="8">
        <f>'Elektřina Stav'!M68</f>
        <v>20</v>
      </c>
      <c r="N68" s="1">
        <f>'Elektřina Stav'!N68</f>
        <v>4</v>
      </c>
      <c r="O68" s="1">
        <f>('Elektřina Stav'!P68-'Elektřina Stav'!O68)*'Elektřina Stav'!$N68</f>
        <v>0</v>
      </c>
      <c r="P68" s="1">
        <f>('Elektřina Stav'!Q68-'Elektřina Stav'!P68)*'Elektřina Stav'!$N68</f>
        <v>0</v>
      </c>
      <c r="Q68" s="1">
        <f>('Elektřina Stav'!R68-'Elektřina Stav'!Q68)*'Elektřina Stav'!$N68</f>
        <v>-4</v>
      </c>
      <c r="R68" s="1">
        <f>('Elektřina Stav'!S68-'Elektřina Stav'!R68)*'Elektřina Stav'!$N68</f>
        <v>0</v>
      </c>
      <c r="S68" s="1">
        <f>('Elektřina Stav'!T68-'Elektřina Stav'!S68)*'Elektřina Stav'!$N68</f>
        <v>0</v>
      </c>
      <c r="T68" s="1">
        <f>('Elektřina Stav'!U68-'Elektřina Stav'!T68)*'Elektřina Stav'!$N68</f>
        <v>0</v>
      </c>
      <c r="U68" s="1">
        <f>('Elektřina Stav'!V68-'Elektřina Stav'!U68)*'Elektřina Stav'!$N68</f>
        <v>0</v>
      </c>
      <c r="V68" s="1">
        <f>('Elektřina Stav'!W68-'Elektřina Stav'!V68)*'Elektřina Stav'!$N68</f>
        <v>0</v>
      </c>
      <c r="W68" s="1">
        <f>('Elektřina Stav'!X68-'Elektřina Stav'!W68)*'Elektřina Stav'!$N68</f>
        <v>0</v>
      </c>
      <c r="X68" s="1">
        <f>('Elektřina Stav'!Y68-'Elektřina Stav'!X68)*'Elektřina Stav'!$N68</f>
        <v>0</v>
      </c>
      <c r="Y68" s="1">
        <f>('Elektřina Stav'!Z68-'Elektřina Stav'!Y68)*'Elektřina Stav'!$N68</f>
        <v>0</v>
      </c>
      <c r="Z68" s="1">
        <f>('Elektřina Stav'!AA68-'Elektřina Stav'!Z68)*'Elektřina Stav'!$N68</f>
        <v>0</v>
      </c>
      <c r="AA68" s="1">
        <f>('Elektřina Stav'!AB68-'Elektřina Stav'!AA68)*'Elektřina Stav'!$N68</f>
        <v>0</v>
      </c>
      <c r="AB68" s="1">
        <f>('Elektřina Stav'!AC68-'Elektřina Stav'!AB68)*'Elektřina Stav'!$N68</f>
        <v>0</v>
      </c>
      <c r="AC68" s="1">
        <f>('Elektřina Stav'!AD68-'Elektřina Stav'!AC68)*'Elektřina Stav'!$N68</f>
        <v>4</v>
      </c>
      <c r="AD68" s="1">
        <f>('Elektřina Stav'!AE68-'Elektřina Stav'!AD68)*'Elektřina Stav'!$N68</f>
        <v>0</v>
      </c>
      <c r="AE68" s="1">
        <f>('Elektřina Stav'!AF68-'Elektřina Stav'!AE68)*'Elektřina Stav'!$N68</f>
        <v>0</v>
      </c>
      <c r="AF68" s="1">
        <f>('Elektřina Stav'!AG68-'Elektřina Stav'!AF68)*'Elektřina Stav'!$N68</f>
        <v>0</v>
      </c>
      <c r="AG68" s="1">
        <f>('Elektřina Stav'!AH68-'Elektřina Stav'!AG68)*'Elektřina Stav'!$N68</f>
        <v>0</v>
      </c>
      <c r="AH68" s="1">
        <f>('Elektřina Stav'!AI68-'Elektřina Stav'!AH68)*'Elektřina Stav'!$N68</f>
        <v>0</v>
      </c>
      <c r="AI68" s="1">
        <f>('Elektřina Stav'!AJ68-'Elektřina Stav'!AI68)*'Elektřina Stav'!$N68</f>
        <v>0</v>
      </c>
      <c r="AJ68" s="1">
        <f>('Elektřina Stav'!AK68-'Elektřina Stav'!AJ68)*'Elektřina Stav'!$N68</f>
        <v>0</v>
      </c>
      <c r="AK68" s="1">
        <f>('Elektřina Stav'!AL68-'Elektřina Stav'!AK68)*'Elektřina Stav'!$N68</f>
        <v>0</v>
      </c>
      <c r="AL68" s="1">
        <f>('Elektřina Stav'!AM68-'Elektřina Stav'!AL68)*'Elektřina Stav'!$N68</f>
        <v>0</v>
      </c>
      <c r="AM68" s="1">
        <f>('Elektřina Stav'!AN68-'Elektřina Stav'!AM68)*'Elektřina Stav'!$N68</f>
        <v>0</v>
      </c>
      <c r="AN68" s="1">
        <f>('Elektřina Stav'!AO68-'Elektřina Stav'!AN68)*'Elektřina Stav'!$N68</f>
        <v>0</v>
      </c>
      <c r="AO68" s="1">
        <f>('Elektřina Stav'!AP68-'Elektřina Stav'!AO68)*'Elektřina Stav'!$N68</f>
        <v>0</v>
      </c>
      <c r="AP68" s="1">
        <f>('Elektřina Stav'!AQ68-'Elektřina Stav'!AP68)*'Elektřina Stav'!$N68</f>
        <v>0</v>
      </c>
      <c r="AQ68" s="1">
        <f>('Elektřina Stav'!AR68-'Elektřina Stav'!AQ68)*'Elektřina Stav'!$N68</f>
        <v>0</v>
      </c>
      <c r="BH68" s="47"/>
    </row>
    <row r="69" spans="1:127">
      <c r="B69" s="1" t="str">
        <f>'Elektřina Stav'!B69</f>
        <v>H</v>
      </c>
      <c r="C69" s="1">
        <f>'Elektřina Stav'!C69</f>
        <v>72</v>
      </c>
      <c r="D69" s="1" t="str">
        <f>'Elektřina Stav'!D69</f>
        <v>Magnetka 314</v>
      </c>
      <c r="E69" s="1" t="str">
        <f>'Elektřina Stav'!E69</f>
        <v>Forensic One</v>
      </c>
      <c r="F69" s="8">
        <f>'Elektřina Stav'!F69</f>
        <v>314</v>
      </c>
      <c r="G69" s="8">
        <f>'Elektřina Stav'!G69</f>
        <v>0</v>
      </c>
      <c r="H69" s="1">
        <f>'Elektřina Stav'!H69</f>
        <v>0</v>
      </c>
      <c r="I69" s="5">
        <f>'Elektřina Stav'!I69</f>
        <v>0</v>
      </c>
      <c r="J69" s="1">
        <f>'Elektřina Stav'!J69</f>
        <v>0</v>
      </c>
      <c r="K69" s="6">
        <f>'Elektřina Stav'!K69</f>
        <v>0</v>
      </c>
      <c r="L69" s="7">
        <f>'Elektřina Stav'!L69</f>
        <v>0</v>
      </c>
      <c r="M69" s="8" t="str">
        <f>'Elektřina Stav'!M69</f>
        <v>V</v>
      </c>
      <c r="N69" s="1">
        <f>'Elektřina Stav'!N69</f>
        <v>8</v>
      </c>
      <c r="O69" s="1">
        <f>('Elektřina Stav'!P69-'Elektřina Stav'!O69)*'Elektřina Stav'!$N69</f>
        <v>0</v>
      </c>
      <c r="P69" s="1">
        <f>('Elektřina Stav'!Q69-'Elektřina Stav'!P69)*'Elektřina Stav'!$N69</f>
        <v>96</v>
      </c>
      <c r="Q69" s="1">
        <f>('Elektřina Stav'!R69-'Elektřina Stav'!Q69)*'Elektřina Stav'!$N69</f>
        <v>0</v>
      </c>
      <c r="R69" s="1">
        <f>('Elektřina Stav'!S69-'Elektřina Stav'!R69)*'Elektřina Stav'!$N69</f>
        <v>0</v>
      </c>
      <c r="S69" s="1">
        <f>('Elektřina Stav'!T69-'Elektřina Stav'!S69)*'Elektřina Stav'!$N69</f>
        <v>0</v>
      </c>
      <c r="T69" s="1">
        <f>('Elektřina Stav'!U69-'Elektřina Stav'!T69)*'Elektřina Stav'!$N69</f>
        <v>0</v>
      </c>
      <c r="U69" s="1">
        <f>('Elektřina Stav'!V69-'Elektřina Stav'!U69)*'Elektřina Stav'!$N69</f>
        <v>8</v>
      </c>
      <c r="V69" s="1">
        <f>('Elektřina Stav'!W69-'Elektřina Stav'!V69)*'Elektřina Stav'!$N69</f>
        <v>0</v>
      </c>
      <c r="W69" s="1">
        <f>('Elektřina Stav'!X69-'Elektřina Stav'!W69)*'Elektřina Stav'!$N69</f>
        <v>0</v>
      </c>
      <c r="X69" s="1">
        <f>('Elektřina Stav'!Y69-'Elektřina Stav'!X69)*'Elektřina Stav'!$N69</f>
        <v>0</v>
      </c>
      <c r="Y69" s="1">
        <f>('Elektřina Stav'!Z69-'Elektřina Stav'!Y69)*'Elektřina Stav'!$N69</f>
        <v>0</v>
      </c>
      <c r="Z69" s="1">
        <f>('Elektřina Stav'!AA69-'Elektřina Stav'!Z69)*'Elektřina Stav'!$N69</f>
        <v>0</v>
      </c>
      <c r="AA69" s="1">
        <f>('Elektřina Stav'!AB69-'Elektřina Stav'!AA69)*'Elektřina Stav'!$N69</f>
        <v>0</v>
      </c>
      <c r="AB69" s="1">
        <f>('Elektřina Stav'!AC69-'Elektřina Stav'!AB69)*'Elektřina Stav'!$N69</f>
        <v>0</v>
      </c>
      <c r="AC69" s="1">
        <f>('Elektřina Stav'!AD69-'Elektřina Stav'!AC69)*'Elektřina Stav'!$N69</f>
        <v>0</v>
      </c>
      <c r="AD69" s="1">
        <f>('Elektřina Stav'!AE69-'Elektřina Stav'!AD69)*'Elektřina Stav'!$N69</f>
        <v>0</v>
      </c>
      <c r="AE69" s="1">
        <f>('Elektřina Stav'!AF69-'Elektřina Stav'!AE69)*'Elektřina Stav'!$N69</f>
        <v>0</v>
      </c>
      <c r="AF69" s="1">
        <f>('Elektřina Stav'!AG69-'Elektřina Stav'!AF69)*'Elektřina Stav'!$N69</f>
        <v>0</v>
      </c>
      <c r="AG69" s="1">
        <f>('Elektřina Stav'!AH69-'Elektřina Stav'!AG69)*'Elektřina Stav'!$N69</f>
        <v>0</v>
      </c>
      <c r="AH69" s="1">
        <f>('Elektřina Stav'!AI69-'Elektřina Stav'!AH69)*'Elektřina Stav'!$N69</f>
        <v>0</v>
      </c>
      <c r="AI69" s="1">
        <f>('Elektřina Stav'!AJ69-'Elektřina Stav'!AI69)*'Elektřina Stav'!$N69</f>
        <v>0</v>
      </c>
      <c r="AJ69" s="1">
        <f>('Elektřina Stav'!AK69-'Elektřina Stav'!AJ69)*'Elektřina Stav'!$N69</f>
        <v>0</v>
      </c>
      <c r="AK69" s="1">
        <f>('Elektřina Stav'!AL69-'Elektřina Stav'!AK69)*'Elektřina Stav'!$N69</f>
        <v>0</v>
      </c>
      <c r="AL69" s="1">
        <f>('Elektřina Stav'!AM69-'Elektřina Stav'!AL69)*'Elektřina Stav'!$N69</f>
        <v>0</v>
      </c>
      <c r="AM69" s="1">
        <f>('Elektřina Stav'!AN69-'Elektřina Stav'!AM69)*'Elektřina Stav'!$N69</f>
        <v>0</v>
      </c>
      <c r="AN69" s="1">
        <f>('Elektřina Stav'!AO69-'Elektřina Stav'!AN69)*'Elektřina Stav'!$N69</f>
        <v>0</v>
      </c>
      <c r="AO69" s="1">
        <f>('Elektřina Stav'!AP69-'Elektřina Stav'!AO69)*'Elektřina Stav'!$N69</f>
        <v>0</v>
      </c>
      <c r="AP69" s="1">
        <f>('Elektřina Stav'!AQ69-'Elektřina Stav'!AP69)*'Elektřina Stav'!$N69</f>
        <v>0</v>
      </c>
      <c r="AQ69" s="1">
        <f>('Elektřina Stav'!AR69-'Elektřina Stav'!AQ69)*'Elektřina Stav'!$N69</f>
        <v>0</v>
      </c>
    </row>
    <row r="70" spans="1:127">
      <c r="B70" s="1" t="str">
        <f>'Elektřina Stav'!B70</f>
        <v>H</v>
      </c>
      <c r="C70" s="1">
        <f>'Elektřina Stav'!C70</f>
        <v>45</v>
      </c>
      <c r="D70" s="1" t="str">
        <f>'Elektřina Stav'!D70</f>
        <v>HT22</v>
      </c>
      <c r="E70" s="1">
        <f>'Elektřina Stav'!E70</f>
        <v>0</v>
      </c>
      <c r="F70" s="8">
        <f>'Elektřina Stav'!F70</f>
        <v>23</v>
      </c>
      <c r="G70" s="8">
        <f>'Elektřina Stav'!G70</f>
        <v>0</v>
      </c>
      <c r="H70" s="1">
        <f>'Elektřina Stav'!H70</f>
        <v>0</v>
      </c>
      <c r="I70" s="5">
        <f>'Elektřina Stav'!I70</f>
        <v>35</v>
      </c>
      <c r="J70" s="1">
        <f>'Elektřina Stav'!J70</f>
        <v>0</v>
      </c>
      <c r="K70" s="6" t="str">
        <f>'Elektřina Stav'!K70</f>
        <v>Hasičárna</v>
      </c>
      <c r="L70" s="7">
        <f>'Elektřina Stav'!L70</f>
        <v>0</v>
      </c>
      <c r="M70" s="8">
        <f>'Elektřina Stav'!M70</f>
        <v>9</v>
      </c>
      <c r="N70" s="1">
        <f>'Elektřina Stav'!N70</f>
        <v>1</v>
      </c>
      <c r="AF70" s="1">
        <f>('Elektřina Stav'!AG70-'Elektřina Stav'!AF70)*'Elektřina Stav'!$N70</f>
        <v>0</v>
      </c>
      <c r="AG70" s="1">
        <f>('Elektřina Stav'!AH70-'Elektřina Stav'!AG70)*'Elektřina Stav'!$N70</f>
        <v>0</v>
      </c>
      <c r="AH70" s="1">
        <f>('Elektřina Stav'!AI70-'Elektřina Stav'!AH70)*'Elektřina Stav'!$N70</f>
        <v>0</v>
      </c>
      <c r="AI70" s="1">
        <f>('Elektřina Stav'!AJ70-'Elektřina Stav'!AI70)*'Elektřina Stav'!$N70</f>
        <v>0</v>
      </c>
      <c r="AJ70" s="1">
        <f>('Elektřina Stav'!AK70-'Elektřina Stav'!AJ70)*'Elektřina Stav'!$N70</f>
        <v>0</v>
      </c>
      <c r="AK70" s="1">
        <f>('Elektřina Stav'!AL70-'Elektřina Stav'!AK70)*'Elektřina Stav'!$N70</f>
        <v>0</v>
      </c>
      <c r="AL70" s="1">
        <f>('Elektřina Stav'!AM70-'Elektřina Stav'!AL70)*'Elektřina Stav'!$N70</f>
        <v>0</v>
      </c>
      <c r="AM70" s="1">
        <f>('Elektřina Stav'!AN70-'Elektřina Stav'!AM70)*'Elektřina Stav'!$N70</f>
        <v>0</v>
      </c>
      <c r="AN70" s="1">
        <f>('Elektřina Stav'!AO70-'Elektřina Stav'!AN70)*'Elektřina Stav'!$N70</f>
        <v>0</v>
      </c>
      <c r="AO70" s="1">
        <f>('Elektřina Stav'!AP70-'Elektřina Stav'!AO70)*'Elektřina Stav'!$N70</f>
        <v>0</v>
      </c>
      <c r="AP70" s="1">
        <f>('Elektřina Stav'!AQ70-'Elektřina Stav'!AP70)*'Elektřina Stav'!$N70</f>
        <v>0</v>
      </c>
      <c r="AQ70" s="1">
        <f>('Elektřina Stav'!AR70-'Elektřina Stav'!AQ70)*'Elektřina Stav'!$N70</f>
        <v>0</v>
      </c>
    </row>
    <row r="71" spans="1:127">
      <c r="B71" s="1" t="str">
        <f>'Elektřina Stav'!B71</f>
        <v>H</v>
      </c>
      <c r="C71" s="1">
        <f>'Elektřina Stav'!C71</f>
        <v>94</v>
      </c>
      <c r="D71" s="1" t="str">
        <f>'Elektřina Stav'!D71</f>
        <v>HT22</v>
      </c>
      <c r="E71" s="1">
        <f>'Elektřina Stav'!E71</f>
        <v>0</v>
      </c>
      <c r="F71" s="8">
        <f>'Elektřina Stav'!F71</f>
        <v>23</v>
      </c>
      <c r="G71" s="8">
        <f>'Elektřina Stav'!G71</f>
        <v>0</v>
      </c>
      <c r="H71" s="1">
        <f>'Elektřina Stav'!H71</f>
        <v>0</v>
      </c>
      <c r="I71" s="5">
        <f>'Elektřina Stav'!I71</f>
        <v>0</v>
      </c>
      <c r="J71" s="1">
        <f>'Elektřina Stav'!J71</f>
        <v>0</v>
      </c>
      <c r="K71" s="6" t="str">
        <f>'Elektřina Stav'!K71</f>
        <v>hasičárna garáž</v>
      </c>
      <c r="L71" s="7">
        <f>'Elektřina Stav'!L71</f>
        <v>0</v>
      </c>
      <c r="M71" s="8">
        <f>'Elektřina Stav'!M71</f>
        <v>0</v>
      </c>
      <c r="N71" s="1">
        <f>'Elektřina Stav'!N71</f>
        <v>1</v>
      </c>
      <c r="AE71" s="1">
        <f>('Elektřina Stav'!AF71-'Elektřina Stav'!AE71)*'Elektřina Stav'!$N71</f>
        <v>0</v>
      </c>
      <c r="AF71" s="1">
        <f>('Elektřina Stav'!AG71-'Elektřina Stav'!AF71)*'Elektřina Stav'!$N71</f>
        <v>0.60000000000002274</v>
      </c>
      <c r="AG71" s="1">
        <f>('Elektřina Stav'!AH71-'Elektřina Stav'!AG71)*'Elektřina Stav'!$N71</f>
        <v>0</v>
      </c>
      <c r="AH71" s="1">
        <f>('Elektřina Stav'!AI71-'Elektřina Stav'!AH71)*'Elektřina Stav'!$N71</f>
        <v>0</v>
      </c>
      <c r="AI71" s="1">
        <f>('Elektřina Stav'!AJ71-'Elektřina Stav'!AI71)*'Elektřina Stav'!$N71</f>
        <v>0</v>
      </c>
      <c r="AJ71" s="1">
        <f>('Elektřina Stav'!AK71-'Elektřina Stav'!AJ71)*'Elektřina Stav'!$N71</f>
        <v>0</v>
      </c>
      <c r="AK71" s="1">
        <f>('Elektřina Stav'!AL71-'Elektřina Stav'!AK71)*'Elektřina Stav'!$N71</f>
        <v>0</v>
      </c>
      <c r="AL71" s="1">
        <f>('Elektřina Stav'!AM71-'Elektřina Stav'!AL71)*'Elektřina Stav'!$N71</f>
        <v>0</v>
      </c>
      <c r="AM71" s="1">
        <f>('Elektřina Stav'!AN71-'Elektřina Stav'!AM71)*'Elektřina Stav'!$N71</f>
        <v>0</v>
      </c>
      <c r="AN71" s="1">
        <f>('Elektřina Stav'!AO71-'Elektřina Stav'!AN71)*'Elektřina Stav'!$N71</f>
        <v>0</v>
      </c>
      <c r="AO71" s="1">
        <f>('Elektřina Stav'!AP71-'Elektřina Stav'!AO71)*'Elektřina Stav'!$N71</f>
        <v>0</v>
      </c>
      <c r="AP71" s="1">
        <f>('Elektřina Stav'!AQ71-'Elektřina Stav'!AP71)*'Elektřina Stav'!$N71</f>
        <v>0</v>
      </c>
      <c r="AQ71" s="1">
        <f>('Elektřina Stav'!AR71-'Elektřina Stav'!AQ71)*'Elektřina Stav'!$N71</f>
        <v>0</v>
      </c>
    </row>
    <row r="72" spans="1:127">
      <c r="B72" s="1" t="str">
        <f>'Elektřina Stav'!B72</f>
        <v>H</v>
      </c>
      <c r="C72" s="1">
        <f>'Elektřina Stav'!C72</f>
        <v>29</v>
      </c>
      <c r="D72" s="1" t="str">
        <f>'Elektřina Stav'!D72</f>
        <v>PT4</v>
      </c>
      <c r="E72" s="1" t="str">
        <f>'Elektřina Stav'!E72</f>
        <v>B+B</v>
      </c>
      <c r="F72" s="8">
        <f>'Elektřina Stav'!F72</f>
        <v>43</v>
      </c>
      <c r="G72" s="8" t="str">
        <f>'Elektřina Stav'!G72</f>
        <v>B+B</v>
      </c>
      <c r="H72" s="1">
        <f>'Elektřina Stav'!H72</f>
        <v>17</v>
      </c>
      <c r="I72" s="5">
        <f>'Elektřina Stav'!I72</f>
        <v>260</v>
      </c>
      <c r="J72" s="1">
        <f>'Elektřina Stav'!J72</f>
        <v>0</v>
      </c>
      <c r="K72" s="6" t="str">
        <f>'Elektřina Stav'!K72</f>
        <v>do 4.10.08</v>
      </c>
      <c r="L72" s="7">
        <f>'Elektřina Stav'!L72</f>
        <v>0</v>
      </c>
      <c r="M72" s="8">
        <f>'Elektřina Stav'!M72</f>
        <v>5</v>
      </c>
      <c r="N72" s="1">
        <f>'Elektřina Stav'!N72</f>
        <v>4</v>
      </c>
      <c r="O72" s="1">
        <f>('Elektřina Stav'!P72-'Elektřina Stav'!O72)*'Elektřina Stav'!$N72</f>
        <v>5432</v>
      </c>
      <c r="P72" s="1">
        <f>('Elektřina Stav'!Q72-'Elektřina Stav'!P72)*'Elektřina Stav'!$N72</f>
        <v>5532</v>
      </c>
      <c r="Q72" s="1">
        <f>('Elektřina Stav'!R72-'Elektřina Stav'!Q72)*'Elektřina Stav'!$N72</f>
        <v>7356</v>
      </c>
      <c r="R72" s="1">
        <f>('Elektřina Stav'!S72-'Elektřina Stav'!R72)*'Elektřina Stav'!$N72</f>
        <v>6620</v>
      </c>
      <c r="S72" s="1">
        <f>('Elektřina Stav'!T72-'Elektřina Stav'!S72)*'Elektřina Stav'!$N72</f>
        <v>5052</v>
      </c>
      <c r="T72" s="1">
        <f>('Elektřina Stav'!U72-'Elektřina Stav'!T72)*'Elektřina Stav'!$N72</f>
        <v>6948</v>
      </c>
      <c r="U72" s="1">
        <f>('Elektřina Stav'!V72-'Elektřina Stav'!U72)*'Elektřina Stav'!$N72</f>
        <v>7236</v>
      </c>
      <c r="V72" s="1">
        <f>('Elektřina Stav'!W72-'Elektřina Stav'!V72)*'Elektřina Stav'!$N72</f>
        <v>6532</v>
      </c>
      <c r="W72" s="1">
        <f>('Elektřina Stav'!X72-'Elektřina Stav'!W72)*'Elektřina Stav'!$N72</f>
        <v>7240</v>
      </c>
      <c r="X72" s="1">
        <f>('Elektřina Stav'!Y72-'Elektřina Stav'!X72)*'Elektřina Stav'!$N72</f>
        <v>5276</v>
      </c>
      <c r="Y72" s="1">
        <f>('Elektřina Stav'!Z72-'Elektřina Stav'!Y72)*'Elektřina Stav'!$N72</f>
        <v>6444</v>
      </c>
      <c r="Z72" s="1">
        <f>('Elektřina Stav'!AA72-'Elektřina Stav'!Z72)*'Elektřina Stav'!$N72</f>
        <v>5396</v>
      </c>
      <c r="AA72" s="1">
        <f>('Elektřina Stav'!AB72-'Elektřina Stav'!AA72)*'Elektřina Stav'!$N72</f>
        <v>1508</v>
      </c>
      <c r="AB72" s="1">
        <f>('Elektřina Stav'!AC72-'Elektřina Stav'!AB72)*'Elektřina Stav'!$N72</f>
        <v>11376</v>
      </c>
      <c r="AC72" s="1">
        <f>('Elektřina Stav'!AD72-'Elektřina Stav'!AC72)*'Elektřina Stav'!$N72</f>
        <v>1068</v>
      </c>
      <c r="AO72" s="1">
        <f>('Elektřina Stav'!AP72-'Elektřina Stav'!AO72)*'Elektřina Stav'!$N72</f>
        <v>0</v>
      </c>
      <c r="AP72" s="1">
        <f>('Elektřina Stav'!AQ72-'Elektřina Stav'!AP72)*'Elektřina Stav'!$N72</f>
        <v>0</v>
      </c>
      <c r="AQ72" s="1">
        <f>('Elektřina Stav'!AR72-'Elektřina Stav'!AQ72)*'Elektřina Stav'!$N72</f>
        <v>0</v>
      </c>
    </row>
    <row r="73" spans="1:127">
      <c r="B73" s="1" t="str">
        <f>'Elektřina Stav'!B73</f>
        <v>H</v>
      </c>
      <c r="C73" s="1">
        <f>'Elektřina Stav'!C73</f>
        <v>29</v>
      </c>
      <c r="D73" s="1" t="str">
        <f>'Elektřina Stav'!D73</f>
        <v>PT4</v>
      </c>
      <c r="E73" s="1" t="str">
        <f>'Elektřina Stav'!E73</f>
        <v>B+B</v>
      </c>
      <c r="F73" s="8">
        <f>'Elektřina Stav'!F73</f>
        <v>43</v>
      </c>
      <c r="G73" s="8" t="str">
        <f>'Elektřina Stav'!G73</f>
        <v>B+B</v>
      </c>
      <c r="H73" s="1">
        <f>'Elektřina Stav'!H73</f>
        <v>17</v>
      </c>
      <c r="I73" s="5">
        <f>'Elektřina Stav'!I73</f>
        <v>260</v>
      </c>
      <c r="J73" s="1">
        <f>'Elektřina Stav'!J73</f>
        <v>0</v>
      </c>
      <c r="K73" s="6" t="str">
        <f>'Elektřina Stav'!K73</f>
        <v>od 4.10.08</v>
      </c>
      <c r="L73" s="7" t="str">
        <f>'Elektřina Stav'!L73</f>
        <v>MA-0807B006-11</v>
      </c>
      <c r="M73" s="8">
        <f>'Elektřina Stav'!M73</f>
        <v>5</v>
      </c>
      <c r="N73" s="1">
        <f>'Elektřina Stav'!N73</f>
        <v>1</v>
      </c>
      <c r="AC73" s="1">
        <f>('Elektřina Stav'!AD73-'Elektřina Stav'!AC73)*'Elektřina Stav'!$N73</f>
        <v>9174</v>
      </c>
      <c r="AD73" s="1">
        <f>('Elektřina Stav'!AE73-'Elektřina Stav'!AD73)*'Elektřina Stav'!$N73</f>
        <v>10995</v>
      </c>
      <c r="AE73" s="1">
        <f>('Elektřina Stav'!AF73-'Elektřina Stav'!AE73)*'Elektřina Stav'!$N73</f>
        <v>8702</v>
      </c>
      <c r="AF73" s="1">
        <f>('Elektřina Stav'!AG73-'Elektřina Stav'!AF73)*'Elektřina Stav'!$N73</f>
        <v>8654</v>
      </c>
      <c r="AG73" s="1">
        <f>('Elektřina Stav'!AH73-'Elektřina Stav'!AG73)*'Elektřina Stav'!$N73</f>
        <v>7465</v>
      </c>
      <c r="AH73" s="1">
        <f>('Elektřina Stav'!AI73-'Elektřina Stav'!AH73)*'Elektřina Stav'!$N73</f>
        <v>7550</v>
      </c>
      <c r="AI73" s="1">
        <f>('Elektřina Stav'!AJ73-'Elektřina Stav'!AI73)*'Elektřina Stav'!$N73</f>
        <v>465</v>
      </c>
      <c r="AJ73" s="1">
        <f>('Elektřina Stav'!AK73-'Elektřina Stav'!AJ73)*'Elektřina Stav'!$N73</f>
        <v>40</v>
      </c>
      <c r="AK73" s="1">
        <f>('Elektřina Stav'!AL73-'Elektřina Stav'!AK73)*'Elektřina Stav'!$N73</f>
        <v>8</v>
      </c>
    </row>
    <row r="74" spans="1:127">
      <c r="B74" s="1" t="str">
        <f>'Elektřina Stav'!B74</f>
        <v>H</v>
      </c>
      <c r="C74" s="1">
        <f>'Elektřina Stav'!C74</f>
        <v>5</v>
      </c>
      <c r="D74" s="1" t="str">
        <f>'Elektřina Stav'!D74</f>
        <v>PT1</v>
      </c>
      <c r="E74" s="1" t="str">
        <f>'Elektřina Stav'!E74</f>
        <v>C+H</v>
      </c>
      <c r="F74" s="8">
        <f>'Elektřina Stav'!F74</f>
        <v>51</v>
      </c>
      <c r="G74" s="8">
        <f>'Elektřina Stav'!G74</f>
        <v>0</v>
      </c>
      <c r="H74" s="1">
        <f>'Elektřina Stav'!H74</f>
        <v>0</v>
      </c>
      <c r="I74" s="5">
        <f>'Elektřina Stav'!I74</f>
        <v>200</v>
      </c>
      <c r="J74" s="1">
        <f>'Elektřina Stav'!J74</f>
        <v>0</v>
      </c>
      <c r="K74" s="6" t="str">
        <f>'Elektřina Stav'!K74</f>
        <v>19.1 - 5.10.08</v>
      </c>
      <c r="L74" s="7">
        <f>'Elektřina Stav'!L74</f>
        <v>0</v>
      </c>
      <c r="M74" s="8">
        <f>'Elektřina Stav'!M74</f>
        <v>6</v>
      </c>
      <c r="N74" s="1">
        <f>'Elektřina Stav'!N74</f>
        <v>4</v>
      </c>
      <c r="T74" s="1">
        <f>('Elektřina Stav'!U74-'Elektřina Stav'!T74)*'Elektřina Stav'!$N74</f>
        <v>3492</v>
      </c>
      <c r="U74" s="1">
        <f>('Elektřina Stav'!V74-'Elektřina Stav'!U74)*'Elektřina Stav'!$N74</f>
        <v>8028</v>
      </c>
      <c r="V74" s="1">
        <f>('Elektřina Stav'!W74-'Elektřina Stav'!V74)*'Elektřina Stav'!$N74</f>
        <v>6352</v>
      </c>
      <c r="W74" s="1">
        <f>('Elektřina Stav'!X74-'Elektřina Stav'!W74)*'Elektřina Stav'!$N74</f>
        <v>4660</v>
      </c>
      <c r="X74" s="1">
        <f>('Elektřina Stav'!Y74-'Elektřina Stav'!X74)*'Elektřina Stav'!$N74</f>
        <v>3028</v>
      </c>
      <c r="Y74" s="1">
        <f>('Elektřina Stav'!Z74-'Elektřina Stav'!Y74)*'Elektřina Stav'!$N74</f>
        <v>3128</v>
      </c>
      <c r="Z74" s="1">
        <f>('Elektřina Stav'!AA74-'Elektřina Stav'!Z74)*'Elektřina Stav'!$N74</f>
        <v>2600</v>
      </c>
      <c r="AA74" s="1">
        <f>('Elektřina Stav'!AB74-'Elektřina Stav'!AA74)*'Elektřina Stav'!$N74</f>
        <v>2220</v>
      </c>
      <c r="AB74" s="1">
        <f>('Elektřina Stav'!AC74-'Elektřina Stav'!AB74)*'Elektřina Stav'!$N74</f>
        <v>3400</v>
      </c>
      <c r="AC74" s="1">
        <f>('Elektřina Stav'!AD74-'Elektřina Stav'!AC74)*'Elektřina Stav'!$N74</f>
        <v>52</v>
      </c>
    </row>
    <row r="75" spans="1:127">
      <c r="B75" s="1" t="str">
        <f>'Elektřina Stav'!B75</f>
        <v>H</v>
      </c>
      <c r="C75" s="1">
        <f>'Elektřina Stav'!C75</f>
        <v>5</v>
      </c>
      <c r="D75" s="1" t="str">
        <f>'Elektřina Stav'!D75</f>
        <v>PT1</v>
      </c>
      <c r="E75" s="1" t="str">
        <f>'Elektřina Stav'!E75</f>
        <v>C+H</v>
      </c>
      <c r="F75" s="8">
        <f>'Elektřina Stav'!F75</f>
        <v>51</v>
      </c>
      <c r="G75" s="8">
        <f>'Elektřina Stav'!G75</f>
        <v>0</v>
      </c>
      <c r="H75" s="1">
        <f>'Elektřina Stav'!H75</f>
        <v>0</v>
      </c>
      <c r="I75" s="5">
        <f>'Elektřina Stav'!I75</f>
        <v>200</v>
      </c>
      <c r="J75" s="1">
        <f>'Elektřina Stav'!J75</f>
        <v>0</v>
      </c>
      <c r="K75" s="6" t="str">
        <f>'Elektřina Stav'!K75</f>
        <v>5.10. - ?.12.08</v>
      </c>
      <c r="L75" s="7">
        <f>'Elektřina Stav'!L75</f>
        <v>0</v>
      </c>
      <c r="M75" s="8">
        <f>'Elektřina Stav'!M75</f>
        <v>6</v>
      </c>
      <c r="N75" s="1">
        <f>'Elektřina Stav'!N75</f>
        <v>1</v>
      </c>
      <c r="AC75" s="1">
        <f>('Elektřina Stav'!AD75-'Elektřina Stav'!AC75)*'Elektřina Stav'!$N75</f>
        <v>3283</v>
      </c>
      <c r="AD75" s="1">
        <f>('Elektřina Stav'!AE75-'Elektřina Stav'!AD75)*'Elektřina Stav'!$N75</f>
        <v>3161</v>
      </c>
      <c r="AE75" s="1">
        <f>('Elektřina Stav'!AF75-'Elektřina Stav'!AE75)*'Elektřina Stav'!$N75</f>
        <v>599</v>
      </c>
    </row>
    <row r="76" spans="1:127">
      <c r="B76" s="1" t="str">
        <f>'Elektřina Stav'!B76</f>
        <v>H</v>
      </c>
      <c r="C76" s="1">
        <f>'Elektřina Stav'!C76</f>
        <v>8</v>
      </c>
      <c r="D76" s="1" t="str">
        <f>'Elektřina Stav'!D76</f>
        <v>PT1</v>
      </c>
      <c r="E76" s="1" t="str">
        <f>'Elektřina Stav'!E76</f>
        <v>C+H</v>
      </c>
      <c r="F76" s="8">
        <f>'Elektřina Stav'!F76</f>
        <v>51</v>
      </c>
      <c r="G76" s="8">
        <f>'Elektřina Stav'!G76</f>
        <v>0</v>
      </c>
      <c r="H76" s="1">
        <f>'Elektřina Stav'!H76</f>
        <v>0</v>
      </c>
      <c r="I76" s="5">
        <f>'Elektřina Stav'!I76</f>
        <v>80</v>
      </c>
      <c r="J76" s="1">
        <f>'Elektřina Stav'!J76</f>
        <v>0</v>
      </c>
      <c r="K76" s="6" t="str">
        <f>'Elektřina Stav'!K76</f>
        <v>do ?.12.08 jeřáb</v>
      </c>
      <c r="L76" s="7">
        <f>'Elektřina Stav'!L76</f>
        <v>0</v>
      </c>
      <c r="M76" s="8">
        <f>'Elektřina Stav'!M76</f>
        <v>10</v>
      </c>
      <c r="N76" s="1">
        <f>'Elektřina Stav'!N76</f>
        <v>2</v>
      </c>
      <c r="O76" s="1">
        <f>('Elektřina Stav'!P76-'Elektřina Stav'!O76)*'Elektřina Stav'!$N76</f>
        <v>0</v>
      </c>
      <c r="P76" s="1">
        <f>('Elektřina Stav'!Q76-'Elektřina Stav'!P76)*'Elektřina Stav'!$N76</f>
        <v>8</v>
      </c>
      <c r="Q76" s="1">
        <f>('Elektřina Stav'!R76-'Elektřina Stav'!Q76)*'Elektřina Stav'!$N76</f>
        <v>32</v>
      </c>
      <c r="R76" s="1">
        <f>('Elektřina Stav'!S76-'Elektřina Stav'!R76)*'Elektřina Stav'!$N76</f>
        <v>6</v>
      </c>
      <c r="S76" s="1">
        <f>('Elektřina Stav'!T76-'Elektřina Stav'!S76)*'Elektřina Stav'!$N76</f>
        <v>8</v>
      </c>
      <c r="T76" s="1">
        <f>('Elektřina Stav'!U76-'Elektřina Stav'!T76)*'Elektřina Stav'!$N76</f>
        <v>8</v>
      </c>
      <c r="U76" s="1">
        <f>('Elektřina Stav'!V76-'Elektřina Stav'!U76)*'Elektřina Stav'!$N76</f>
        <v>8</v>
      </c>
      <c r="V76" s="1">
        <f>('Elektřina Stav'!W76-'Elektřina Stav'!V76)*'Elektřina Stav'!$N76</f>
        <v>8</v>
      </c>
      <c r="W76" s="1">
        <f>('Elektřina Stav'!X76-'Elektřina Stav'!W76)*'Elektřina Stav'!$N76</f>
        <v>24</v>
      </c>
      <c r="X76" s="1">
        <f>('Elektřina Stav'!Y76-'Elektřina Stav'!X76)*'Elektřina Stav'!$N76</f>
        <v>8</v>
      </c>
      <c r="Y76" s="1">
        <f>('Elektřina Stav'!Z76-'Elektřina Stav'!Y76)*'Elektřina Stav'!$N76</f>
        <v>6</v>
      </c>
      <c r="Z76" s="1">
        <f>('Elektřina Stav'!AA76-'Elektřina Stav'!Z76)*'Elektřina Stav'!$N76</f>
        <v>2</v>
      </c>
      <c r="AA76" s="1">
        <f>('Elektřina Stav'!AB76-'Elektřina Stav'!AA76)*'Elektřina Stav'!$N76</f>
        <v>22</v>
      </c>
      <c r="AB76" s="1">
        <f>('Elektřina Stav'!AC76-'Elektřina Stav'!AB76)*'Elektřina Stav'!$N76</f>
        <v>16</v>
      </c>
      <c r="AC76" s="1">
        <f>('Elektřina Stav'!AD76-'Elektřina Stav'!AC76)*'Elektřina Stav'!$N76</f>
        <v>38</v>
      </c>
      <c r="AD76" s="1">
        <f>('Elektřina Stav'!AE76-'Elektřina Stav'!AD76)*'Elektřina Stav'!$N76</f>
        <v>0</v>
      </c>
      <c r="AE76" s="1">
        <f>('Elektřina Stav'!AF76-'Elektřina Stav'!AE76)*'Elektřina Stav'!$N76</f>
        <v>2</v>
      </c>
    </row>
    <row r="77" spans="1:127">
      <c r="B77" s="1" t="str">
        <f>'Elektřina Stav'!B77</f>
        <v>H</v>
      </c>
      <c r="C77" s="1">
        <f>'Elektřina Stav'!C77</f>
        <v>39</v>
      </c>
      <c r="D77" s="1" t="str">
        <f>'Elektřina Stav'!D77</f>
        <v>HT22</v>
      </c>
      <c r="E77" s="1" t="str">
        <f>'Elektřina Stav'!E77</f>
        <v>C+H</v>
      </c>
      <c r="F77" s="8">
        <f>'Elektřina Stav'!F77</f>
        <v>16</v>
      </c>
      <c r="G77" s="8">
        <f>'Elektřina Stav'!G77</f>
        <v>0</v>
      </c>
      <c r="H77" s="1">
        <f>'Elektřina Stav'!H77</f>
        <v>6</v>
      </c>
      <c r="I77" s="5">
        <f>'Elektřina Stav'!I77</f>
        <v>200</v>
      </c>
      <c r="J77" s="1">
        <f>'Elektřina Stav'!J77</f>
        <v>0</v>
      </c>
      <c r="K77" s="6" t="str">
        <f>'Elektřina Stav'!K77</f>
        <v>do 31.7.08</v>
      </c>
      <c r="L77" s="7">
        <f>'Elektřina Stav'!L77</f>
        <v>0</v>
      </c>
      <c r="M77" s="8">
        <f>'Elektřina Stav'!M77</f>
        <v>3</v>
      </c>
      <c r="N77" s="1">
        <f>'Elektřina Stav'!N77</f>
        <v>4</v>
      </c>
      <c r="O77" s="1">
        <f>('Elektřina Stav'!P77-'Elektřina Stav'!O77)*'Elektřina Stav'!$N77</f>
        <v>3000</v>
      </c>
      <c r="P77" s="1">
        <f>('Elektřina Stav'!Q77-'Elektřina Stav'!P77)*'Elektřina Stav'!$N77</f>
        <v>3076</v>
      </c>
      <c r="Q77" s="1">
        <f>('Elektřina Stav'!R77-'Elektřina Stav'!Q77)*'Elektřina Stav'!$N77</f>
        <v>3804</v>
      </c>
      <c r="R77" s="1">
        <f>('Elektřina Stav'!S77-'Elektřina Stav'!R77)*'Elektřina Stav'!$N77</f>
        <v>4208</v>
      </c>
      <c r="S77" s="1">
        <f>('Elektřina Stav'!T77-'Elektřina Stav'!S77)*'Elektřina Stav'!$N77</f>
        <v>4400</v>
      </c>
      <c r="T77" s="1">
        <f>('Elektřina Stav'!U77-'Elektřina Stav'!T77)*'Elektřina Stav'!$N77</f>
        <v>4144</v>
      </c>
      <c r="U77" s="1">
        <f>('Elektřina Stav'!V77-'Elektřina Stav'!U77)*'Elektřina Stav'!$N77</f>
        <v>4952</v>
      </c>
      <c r="V77" s="1">
        <f>('Elektřina Stav'!W77-'Elektřina Stav'!V77)*'Elektřina Stav'!$N77</f>
        <v>5180</v>
      </c>
      <c r="W77" s="1">
        <f>('Elektřina Stav'!X77-'Elektřina Stav'!W77)*'Elektřina Stav'!$N77</f>
        <v>5044</v>
      </c>
      <c r="X77" s="1">
        <f>('Elektřina Stav'!Y77-'Elektřina Stav'!X77)*'Elektřina Stav'!$N77</f>
        <v>4716</v>
      </c>
      <c r="Y77" s="1">
        <f>('Elektřina Stav'!Z77-'Elektřina Stav'!Y77)*'Elektřina Stav'!$N77</f>
        <v>4196</v>
      </c>
      <c r="Z77" s="1">
        <f>('Elektřina Stav'!AA77-'Elektřina Stav'!Z77)*'Elektřina Stav'!$N77</f>
        <v>2712</v>
      </c>
    </row>
    <row r="78" spans="1:127">
      <c r="B78" s="1" t="str">
        <f>'Elektřina Stav'!B78</f>
        <v>H</v>
      </c>
      <c r="C78" s="1">
        <f>'Elektřina Stav'!C78</f>
        <v>26</v>
      </c>
      <c r="D78" s="1" t="str">
        <f>'Elektřina Stav'!D78</f>
        <v>Dělírna 51</v>
      </c>
      <c r="E78" s="1" t="str">
        <f>'Elektřina Stav'!E78</f>
        <v>C+H</v>
      </c>
      <c r="F78" s="8">
        <f>'Elektřina Stav'!F78</f>
        <v>51</v>
      </c>
      <c r="G78" s="8">
        <f>'Elektřina Stav'!G78</f>
        <v>0</v>
      </c>
      <c r="H78" s="1">
        <f>'Elektřina Stav'!H78</f>
        <v>0</v>
      </c>
      <c r="I78" s="5">
        <f>'Elektřina Stav'!I78</f>
        <v>60</v>
      </c>
      <c r="J78" s="1">
        <f>'Elektřina Stav'!J78</f>
        <v>0</v>
      </c>
      <c r="K78" s="6" t="str">
        <f>'Elektřina Stav'!K78</f>
        <v>do ?.12.08 kompr.</v>
      </c>
      <c r="L78" s="7">
        <f>'Elektřina Stav'!L78</f>
        <v>0</v>
      </c>
      <c r="M78" s="8" t="str">
        <f>'Elektřina Stav'!M78</f>
        <v>K1</v>
      </c>
      <c r="N78" s="1">
        <f>'Elektřina Stav'!N78</f>
        <v>1</v>
      </c>
      <c r="O78" s="1">
        <f>('Elektřina Stav'!P78-'Elektřina Stav'!O78)*'Elektřina Stav'!$N78</f>
        <v>2101</v>
      </c>
      <c r="P78" s="1">
        <f>('Elektřina Stav'!Q78-'Elektřina Stav'!P78)*'Elektřina Stav'!$N78</f>
        <v>3776</v>
      </c>
      <c r="Q78" s="1">
        <f>('Elektřina Stav'!R78-'Elektřina Stav'!Q78)*'Elektřina Stav'!$N78</f>
        <v>3165</v>
      </c>
      <c r="R78" s="1">
        <f>('Elektřina Stav'!S78-'Elektřina Stav'!R78)*'Elektřina Stav'!$N78</f>
        <v>3767</v>
      </c>
      <c r="S78" s="1">
        <f>('Elektřina Stav'!T78-'Elektřina Stav'!S78)*'Elektřina Stav'!$N78</f>
        <v>3226</v>
      </c>
      <c r="T78" s="1">
        <f>('Elektřina Stav'!U78-'Elektřina Stav'!T78)*'Elektřina Stav'!$N78</f>
        <v>3600</v>
      </c>
      <c r="U78" s="1">
        <f>('Elektřina Stav'!V78-'Elektřina Stav'!U78)*'Elektřina Stav'!$N78</f>
        <v>3639</v>
      </c>
      <c r="V78" s="1">
        <f>('Elektřina Stav'!W78-'Elektřina Stav'!V78)*'Elektřina Stav'!$N78</f>
        <v>4167</v>
      </c>
      <c r="W78" s="1">
        <f>('Elektřina Stav'!X78-'Elektřina Stav'!W78)*'Elektřina Stav'!$N78</f>
        <v>3492</v>
      </c>
      <c r="X78" s="1">
        <f>('Elektřina Stav'!Y78-'Elektřina Stav'!X78)*'Elektřina Stav'!$N78</f>
        <v>2967</v>
      </c>
      <c r="Y78" s="1">
        <f>('Elektřina Stav'!Z78-'Elektřina Stav'!Y78)*'Elektřina Stav'!$N78</f>
        <v>2950</v>
      </c>
      <c r="Z78" s="1">
        <f>('Elektřina Stav'!AA78-'Elektřina Stav'!Z78)*'Elektřina Stav'!$N78</f>
        <v>2428</v>
      </c>
      <c r="AA78" s="1">
        <f>('Elektřina Stav'!AB78-'Elektřina Stav'!AA78)*'Elektřina Stav'!$N78</f>
        <v>427</v>
      </c>
      <c r="AB78" s="1">
        <f>('Elektřina Stav'!AC78-'Elektřina Stav'!AB78)*'Elektřina Stav'!$N78</f>
        <v>566</v>
      </c>
      <c r="AC78" s="1">
        <f>('Elektřina Stav'!AD78-'Elektřina Stav'!AC78)*'Elektřina Stav'!$N78</f>
        <v>389</v>
      </c>
      <c r="AD78" s="1">
        <f>('Elektřina Stav'!AE78-'Elektřina Stav'!AD78)*'Elektřina Stav'!$N78</f>
        <v>734</v>
      </c>
      <c r="AE78" s="1">
        <f>('Elektřina Stav'!AF78-'Elektřina Stav'!AE78)*'Elektřina Stav'!$N78</f>
        <v>56</v>
      </c>
    </row>
    <row r="79" spans="1:127">
      <c r="B79" s="1" t="str">
        <f>'Elektřina Stav'!B79</f>
        <v>H</v>
      </c>
      <c r="C79" s="1">
        <f>'Elektřina Stav'!C79</f>
        <v>64</v>
      </c>
      <c r="D79" s="1" t="str">
        <f>'Elektřina Stav'!D79</f>
        <v>Přístavek 15</v>
      </c>
      <c r="E79" s="1" t="str">
        <f>'Elektřina Stav'!E79</f>
        <v>C+H</v>
      </c>
      <c r="F79" s="8">
        <f>'Elektřina Stav'!F79</f>
        <v>15</v>
      </c>
      <c r="G79" s="8">
        <f>'Elektřina Stav'!G79</f>
        <v>0</v>
      </c>
      <c r="H79" s="1">
        <f>'Elektřina Stav'!H79</f>
        <v>0</v>
      </c>
      <c r="I79" s="5">
        <f>'Elektřina Stav'!I79</f>
        <v>200</v>
      </c>
      <c r="J79" s="1">
        <f>'Elektřina Stav'!J79</f>
        <v>0</v>
      </c>
      <c r="K79" s="6" t="str">
        <f>'Elektřina Stav'!K79</f>
        <v>Přístavek garáže</v>
      </c>
      <c r="L79" s="7">
        <f>'Elektřina Stav'!L79</f>
        <v>0</v>
      </c>
      <c r="M79" s="8">
        <f>'Elektřina Stav'!M79</f>
        <v>0</v>
      </c>
      <c r="N79" s="1">
        <f>'Elektřina Stav'!N79</f>
        <v>6</v>
      </c>
      <c r="O79" s="1">
        <f>('Elektřina Stav'!P79-'Elektřina Stav'!O79)*'Elektřina Stav'!$N79</f>
        <v>2724</v>
      </c>
      <c r="P79" s="1">
        <f>('Elektřina Stav'!Q79-'Elektřina Stav'!P79)*'Elektřina Stav'!$N79</f>
        <v>2598</v>
      </c>
      <c r="Q79" s="1">
        <f>('Elektřina Stav'!R79-'Elektřina Stav'!Q79)*'Elektřina Stav'!$N79</f>
        <v>3768</v>
      </c>
      <c r="R79" s="1">
        <f>('Elektřina Stav'!S79-'Elektřina Stav'!R79)*'Elektřina Stav'!$N79</f>
        <v>4014</v>
      </c>
      <c r="S79" s="1">
        <f>('Elektřina Stav'!T79-'Elektřina Stav'!S79)*'Elektřina Stav'!$N79</f>
        <v>2088</v>
      </c>
      <c r="T79" s="1">
        <f>('Elektřina Stav'!U79-'Elektřina Stav'!T79)*'Elektřina Stav'!$N79</f>
        <v>3588</v>
      </c>
      <c r="U79" s="1">
        <f>('Elektřina Stav'!V79-'Elektřina Stav'!U79)*'Elektřina Stav'!$N79</f>
        <v>3630</v>
      </c>
      <c r="V79" s="1">
        <f>('Elektřina Stav'!W79-'Elektřina Stav'!V79)*'Elektřina Stav'!$N79</f>
        <v>3312</v>
      </c>
      <c r="W79" s="1">
        <f>('Elektřina Stav'!X79-'Elektřina Stav'!W79)*'Elektřina Stav'!$N79</f>
        <v>3048</v>
      </c>
      <c r="X79" s="1">
        <f>('Elektřina Stav'!Y79-'Elektřina Stav'!X79)*'Elektřina Stav'!$N79</f>
        <v>2256</v>
      </c>
      <c r="Y79" s="1">
        <f>('Elektřina Stav'!Z79-'Elektřina Stav'!Y79)*'Elektřina Stav'!$N79</f>
        <v>3036</v>
      </c>
      <c r="Z79" s="1">
        <f>('Elektřina Stav'!AA79-'Elektřina Stav'!Z79)*'Elektřina Stav'!$N79</f>
        <v>2382</v>
      </c>
      <c r="AA79" s="1">
        <f>('Elektřina Stav'!AB79-'Elektřina Stav'!AA79)*'Elektřina Stav'!$N79</f>
        <v>774</v>
      </c>
    </row>
    <row r="80" spans="1:127">
      <c r="B80" s="1" t="str">
        <f>'Elektřina Stav'!B80</f>
        <v>H</v>
      </c>
      <c r="C80" s="1">
        <f>'Elektřina Stav'!C80</f>
        <v>12</v>
      </c>
      <c r="D80" s="1" t="str">
        <f>'Elektřina Stav'!D80</f>
        <v>PT1</v>
      </c>
      <c r="E80" s="1" t="str">
        <f>'Elektřina Stav'!E80</f>
        <v>CVJ</v>
      </c>
      <c r="F80" s="8">
        <f>'Elektřina Stav'!F80</f>
        <v>11</v>
      </c>
      <c r="G80" s="8">
        <f>'Elektřina Stav'!G80</f>
        <v>11</v>
      </c>
      <c r="H80" s="1">
        <f>'Elektřina Stav'!H80</f>
        <v>50</v>
      </c>
      <c r="I80" s="5">
        <f>'Elektřina Stav'!I80</f>
        <v>125</v>
      </c>
      <c r="J80" s="1">
        <f>'Elektřina Stav'!J80</f>
        <v>0</v>
      </c>
      <c r="K80" s="6" t="str">
        <f>'Elektřina Stav'!K80</f>
        <v>konec - únor 09</v>
      </c>
      <c r="L80" s="7">
        <f>'Elektřina Stav'!L80</f>
        <v>0</v>
      </c>
      <c r="M80" s="8">
        <f>'Elektřina Stav'!M80</f>
        <v>22</v>
      </c>
      <c r="N80" s="1">
        <f>'Elektřina Stav'!N80</f>
        <v>4</v>
      </c>
      <c r="O80" s="1">
        <f>('Elektřina Stav'!P80-'Elektřina Stav'!O80)*'Elektřina Stav'!$N80</f>
        <v>1580</v>
      </c>
      <c r="P80" s="1">
        <f>('Elektřina Stav'!Q80-'Elektřina Stav'!P80)*'Elektřina Stav'!$N80</f>
        <v>1960</v>
      </c>
      <c r="Q80" s="1">
        <f>('Elektřina Stav'!R80-'Elektřina Stav'!Q80)*'Elektřina Stav'!$N80</f>
        <v>3360</v>
      </c>
      <c r="R80" s="1">
        <f>('Elektřina Stav'!S80-'Elektřina Stav'!R80)*'Elektřina Stav'!$N80</f>
        <v>-343896</v>
      </c>
      <c r="S80" s="1">
        <f>('Elektřina Stav'!T80-'Elektřina Stav'!S80)*'Elektřina Stav'!$N80</f>
        <v>5036</v>
      </c>
      <c r="T80" s="1">
        <f>('Elektřina Stav'!U80-'Elektřina Stav'!T80)*'Elektřina Stav'!$N80</f>
        <v>5164</v>
      </c>
      <c r="U80" s="1">
        <f>('Elektřina Stav'!V80-'Elektřina Stav'!U80)*'Elektřina Stav'!$N80</f>
        <v>5404</v>
      </c>
      <c r="V80" s="1">
        <f>('Elektřina Stav'!W80-'Elektřina Stav'!V80)*'Elektřina Stav'!$N80</f>
        <v>5192</v>
      </c>
      <c r="W80" s="1">
        <f>('Elektřina Stav'!X80-'Elektřina Stav'!W80)*'Elektřina Stav'!$N80</f>
        <v>3556</v>
      </c>
      <c r="X80" s="1">
        <f>('Elektřina Stav'!Y80-'Elektřina Stav'!X80)*'Elektřina Stav'!$N80</f>
        <v>3024</v>
      </c>
      <c r="Y80" s="1">
        <f>('Elektřina Stav'!Z80-'Elektřina Stav'!Y80)*'Elektřina Stav'!$N80</f>
        <v>3156</v>
      </c>
      <c r="Z80" s="1">
        <f>('Elektřina Stav'!AA80-'Elektřina Stav'!Z80)*'Elektřina Stav'!$N80</f>
        <v>3356</v>
      </c>
      <c r="AA80" s="1">
        <f>('Elektřina Stav'!AB80-'Elektřina Stav'!AA80)*'Elektřina Stav'!$N80</f>
        <v>2600</v>
      </c>
      <c r="AB80" s="1">
        <f>('Elektřina Stav'!AC80-'Elektřina Stav'!AB80)*'Elektřina Stav'!$N80</f>
        <v>2764</v>
      </c>
      <c r="AC80" s="1">
        <f>('Elektřina Stav'!AD80-'Elektřina Stav'!AC80)*'Elektřina Stav'!$N80</f>
        <v>3084</v>
      </c>
      <c r="AD80" s="1">
        <f>('Elektřina Stav'!AE80-'Elektřina Stav'!AD80)*'Elektřina Stav'!$N80</f>
        <v>2528</v>
      </c>
      <c r="AE80" s="1">
        <f>('Elektřina Stav'!AF80-'Elektřina Stav'!AE80)*'Elektřina Stav'!$N80</f>
        <v>1988</v>
      </c>
      <c r="AF80" s="1">
        <f>('Elektřina Stav'!AG80-'Elektřina Stav'!AF80)*'Elektřina Stav'!$N80</f>
        <v>2780</v>
      </c>
      <c r="AG80" s="1">
        <f>('Elektřina Stav'!AH80-'Elektřina Stav'!AG80)*'Elektřina Stav'!$N80</f>
        <v>1442</v>
      </c>
    </row>
    <row r="81" spans="2:42">
      <c r="B81" s="1" t="str">
        <f>'Elektřina Stav'!B81</f>
        <v>H</v>
      </c>
      <c r="C81" s="1">
        <f>'Elektřina Stav'!C81</f>
        <v>14</v>
      </c>
      <c r="D81" s="1" t="str">
        <f>'Elektřina Stav'!D81</f>
        <v>PT1</v>
      </c>
      <c r="E81" s="1" t="str">
        <f>'Elektřina Stav'!E81</f>
        <v>Duno</v>
      </c>
      <c r="F81" s="8">
        <f>'Elektřina Stav'!F81</f>
        <v>82</v>
      </c>
      <c r="G81" s="8">
        <f>'Elektřina Stav'!G81</f>
        <v>8200</v>
      </c>
      <c r="H81" s="1">
        <f>'Elektřina Stav'!H81</f>
        <v>49</v>
      </c>
      <c r="I81" s="5">
        <f>'Elektřina Stav'!I81</f>
        <v>300</v>
      </c>
      <c r="J81" s="1">
        <f>'Elektřina Stav'!J81</f>
        <v>0</v>
      </c>
      <c r="K81" s="6" t="str">
        <f>'Elektřina Stav'!K81</f>
        <v>do 5.10.08</v>
      </c>
      <c r="L81" s="7">
        <f>'Elektřina Stav'!L81</f>
        <v>0</v>
      </c>
      <c r="M81" s="8">
        <f>'Elektřina Stav'!M81</f>
        <v>24</v>
      </c>
      <c r="N81" s="1">
        <f>'Elektřina Stav'!N81</f>
        <v>6</v>
      </c>
      <c r="O81" s="1">
        <f>('Elektřina Stav'!P81-'Elektřina Stav'!O81)*'Elektřina Stav'!$N81</f>
        <v>7956</v>
      </c>
      <c r="P81" s="1">
        <f>('Elektřina Stav'!Q81-'Elektřina Stav'!P81)*'Elektřina Stav'!$N81</f>
        <v>23724</v>
      </c>
      <c r="Q81" s="1">
        <f>('Elektřina Stav'!R81-'Elektřina Stav'!Q81)*'Elektřina Stav'!$N81</f>
        <v>31176</v>
      </c>
      <c r="R81" s="1">
        <f>('Elektřina Stav'!S81-'Elektřina Stav'!R81)*'Elektřina Stav'!$N81</f>
        <v>34188</v>
      </c>
      <c r="S81" s="1">
        <f>('Elektřina Stav'!T81-'Elektřina Stav'!S81)*'Elektřina Stav'!$N81</f>
        <v>28632</v>
      </c>
      <c r="T81" s="1">
        <f>('Elektřina Stav'!U81-'Elektřina Stav'!T81)*'Elektřina Stav'!$N81</f>
        <v>28194</v>
      </c>
      <c r="U81" s="1">
        <f>('Elektřina Stav'!V81-'Elektřina Stav'!U81)*'Elektřina Stav'!$N81</f>
        <v>29928</v>
      </c>
      <c r="V81" s="1">
        <f>('Elektřina Stav'!W81-'Elektřina Stav'!V81)*'Elektřina Stav'!$N81</f>
        <v>25764</v>
      </c>
      <c r="W81" s="1">
        <f>('Elektřina Stav'!X81-'Elektřina Stav'!W81)*'Elektřina Stav'!$N81</f>
        <v>20844</v>
      </c>
      <c r="X81" s="1">
        <f>('Elektřina Stav'!Y81-'Elektřina Stav'!X81)*'Elektřina Stav'!$N81</f>
        <v>16560</v>
      </c>
      <c r="Y81" s="1">
        <f>('Elektřina Stav'!Z81-'Elektřina Stav'!Y81)*'Elektřina Stav'!$N81</f>
        <v>14190</v>
      </c>
      <c r="Z81" s="1">
        <f>('Elektřina Stav'!AA81-'Elektřina Stav'!Z81)*'Elektřina Stav'!$N81</f>
        <v>15678</v>
      </c>
      <c r="AA81" s="1">
        <f>('Elektřina Stav'!AB81-'Elektřina Stav'!AA81)*'Elektřina Stav'!$N81</f>
        <v>5274</v>
      </c>
      <c r="AB81" s="1">
        <f>('Elektřina Stav'!AC81-'Elektřina Stav'!AB81)*'Elektřina Stav'!$N81</f>
        <v>15930</v>
      </c>
      <c r="AC81" s="1">
        <f>('Elektřina Stav'!AD81-'Elektřina Stav'!AC81)*'Elektřina Stav'!$N81</f>
        <v>1812</v>
      </c>
    </row>
    <row r="82" spans="2:42">
      <c r="B82" s="1" t="str">
        <f>'Elektřina Stav'!B82</f>
        <v>H</v>
      </c>
      <c r="C82" s="1">
        <f>'Elektřina Stav'!C82</f>
        <v>43</v>
      </c>
      <c r="D82" s="1" t="str">
        <f>'Elektřina Stav'!D82</f>
        <v>HT22</v>
      </c>
      <c r="E82" s="1" t="str">
        <f>'Elektřina Stav'!E82</f>
        <v>Duno</v>
      </c>
      <c r="F82" s="8" t="str">
        <f>'Elektřina Stav'!F82</f>
        <v>2a + 2b</v>
      </c>
      <c r="G82" s="8" t="str">
        <f>'Elektřina Stav'!G82</f>
        <v>2a + 2b</v>
      </c>
      <c r="H82" s="1">
        <f>'Elektřina Stav'!H82</f>
        <v>21</v>
      </c>
      <c r="I82" s="5">
        <f>'Elektřina Stav'!I82</f>
        <v>25</v>
      </c>
      <c r="J82" s="1">
        <f>'Elektřina Stav'!J82</f>
        <v>0</v>
      </c>
      <c r="K82" s="6">
        <f>'Elektřina Stav'!K82</f>
        <v>0</v>
      </c>
      <c r="L82" s="7">
        <f>'Elektřina Stav'!L82</f>
        <v>0</v>
      </c>
      <c r="M82" s="8">
        <f>'Elektřina Stav'!M82</f>
        <v>7</v>
      </c>
      <c r="N82" s="1">
        <f>'Elektřina Stav'!N82</f>
        <v>1</v>
      </c>
      <c r="O82" s="1">
        <f>('Elektřina Stav'!P82-'Elektřina Stav'!O82)*'Elektřina Stav'!$N82</f>
        <v>2028</v>
      </c>
      <c r="P82" s="1">
        <f>('Elektřina Stav'!Q82-'Elektřina Stav'!P82)*'Elektřina Stav'!$N82</f>
        <v>2138</v>
      </c>
      <c r="Q82" s="1">
        <f>('Elektřina Stav'!R82-'Elektřina Stav'!Q82)*'Elektřina Stav'!$N82</f>
        <v>2310</v>
      </c>
      <c r="R82" s="1">
        <f>('Elektřina Stav'!S82-'Elektřina Stav'!R82)*'Elektřina Stav'!$N82</f>
        <v>2491</v>
      </c>
      <c r="S82" s="1">
        <f>('Elektřina Stav'!T82-'Elektřina Stav'!S82)*'Elektřina Stav'!$N82</f>
        <v>2295</v>
      </c>
      <c r="T82" s="1">
        <f>('Elektřina Stav'!U82-'Elektřina Stav'!T82)*'Elektřina Stav'!$N82</f>
        <v>2246</v>
      </c>
      <c r="U82" s="1">
        <f>('Elektřina Stav'!V82-'Elektřina Stav'!U82)*'Elektřina Stav'!$N82</f>
        <v>2088</v>
      </c>
      <c r="V82" s="1">
        <f>('Elektřina Stav'!W82-'Elektřina Stav'!V82)*'Elektřina Stav'!$N82</f>
        <v>2245</v>
      </c>
      <c r="W82" s="1">
        <f>('Elektřina Stav'!X82-'Elektřina Stav'!W82)*'Elektřina Stav'!$N82</f>
        <v>1933</v>
      </c>
      <c r="X82" s="1">
        <f>('Elektřina Stav'!Y82-'Elektřina Stav'!X82)*'Elektřina Stav'!$N82</f>
        <v>2346</v>
      </c>
      <c r="Y82" s="1">
        <f>('Elektřina Stav'!Z82-'Elektřina Stav'!Y82)*'Elektřina Stav'!$N82</f>
        <v>2306</v>
      </c>
      <c r="Z82" s="1">
        <f>('Elektřina Stav'!AA82-'Elektřina Stav'!Z82)*'Elektřina Stav'!$N82</f>
        <v>2205</v>
      </c>
      <c r="AA82" s="1">
        <f>('Elektřina Stav'!AB82-'Elektřina Stav'!AA82)*'Elektřina Stav'!$N82</f>
        <v>1915</v>
      </c>
      <c r="AB82" s="1">
        <f>('Elektřina Stav'!AC82-'Elektřina Stav'!AB82)*'Elektřina Stav'!$N82</f>
        <v>1355</v>
      </c>
      <c r="AC82" s="1">
        <f>('Elektřina Stav'!AD82-'Elektřina Stav'!AC82)*'Elektřina Stav'!$N82</f>
        <v>1478</v>
      </c>
      <c r="AD82" s="1">
        <f>('Elektřina Stav'!AE82-'Elektřina Stav'!AD82)*'Elektřina Stav'!$N82</f>
        <v>1228</v>
      </c>
      <c r="AE82" s="1">
        <f>('Elektřina Stav'!AF82-'Elektřina Stav'!AE82)*'Elektřina Stav'!$N82</f>
        <v>988</v>
      </c>
      <c r="AF82" s="1">
        <f>('Elektřina Stav'!AG82-'Elektřina Stav'!AF82)*'Elektřina Stav'!$N82</f>
        <v>1750</v>
      </c>
      <c r="AG82" s="1">
        <f>('Elektřina Stav'!AH82-'Elektřina Stav'!AG82)*'Elektřina Stav'!$N82</f>
        <v>1059</v>
      </c>
      <c r="AH82" s="1">
        <f>('Elektřina Stav'!AI82-'Elektřina Stav'!AH82)*'Elektřina Stav'!$N82</f>
        <v>764</v>
      </c>
      <c r="AI82" s="1">
        <f>('Elektřina Stav'!AJ82-'Elektřina Stav'!AI82)*'Elektřina Stav'!$N82</f>
        <v>2017</v>
      </c>
      <c r="AJ82" s="1">
        <f>('Elektřina Stav'!AK82-'Elektřina Stav'!AJ82)*'Elektřina Stav'!$N82</f>
        <v>1721</v>
      </c>
      <c r="AK82" s="1">
        <f>('Elektřina Stav'!AL82-'Elektřina Stav'!AK82)*'Elektřina Stav'!$N82</f>
        <v>1</v>
      </c>
    </row>
    <row r="83" spans="2:42">
      <c r="B83" s="1" t="str">
        <f>'Elektřina Stav'!B83</f>
        <v>H</v>
      </c>
      <c r="C83" s="1">
        <f>'Elektřina Stav'!C83</f>
        <v>9</v>
      </c>
      <c r="D83" s="1" t="str">
        <f>'Elektřina Stav'!D83</f>
        <v>PT1</v>
      </c>
      <c r="E83" s="1" t="str">
        <f>'Elektřina Stav'!E83</f>
        <v>Duno</v>
      </c>
      <c r="F83" s="8" t="str">
        <f>'Elektřina Stav'!F83</f>
        <v>2a + 2b</v>
      </c>
      <c r="G83" s="8" t="str">
        <f>'Elektřina Stav'!G83</f>
        <v>2a + 2b</v>
      </c>
      <c r="H83" s="1">
        <f>'Elektřina Stav'!H83</f>
        <v>45</v>
      </c>
      <c r="I83" s="5">
        <f>'Elektřina Stav'!I83</f>
        <v>80</v>
      </c>
      <c r="J83" s="1">
        <f>'Elektřina Stav'!J83</f>
        <v>0</v>
      </c>
      <c r="K83" s="6">
        <f>'Elektřina Stav'!K83</f>
        <v>0</v>
      </c>
      <c r="L83" s="7">
        <f>'Elektřina Stav'!L83</f>
        <v>0</v>
      </c>
      <c r="M83" s="8">
        <f>'Elektřina Stav'!M83</f>
        <v>29</v>
      </c>
      <c r="N83" s="1">
        <f>'Elektřina Stav'!N83</f>
        <v>6</v>
      </c>
      <c r="O83" s="1">
        <f>('Elektřina Stav'!P83-'Elektřina Stav'!O83)*'Elektřina Stav'!$N83</f>
        <v>3198</v>
      </c>
      <c r="P83" s="1">
        <f>('Elektřina Stav'!Q83-'Elektřina Stav'!P83)*'Elektřina Stav'!$N83</f>
        <v>4194</v>
      </c>
      <c r="Q83" s="1">
        <f>('Elektřina Stav'!R83-'Elektřina Stav'!Q83)*'Elektřina Stav'!$N83</f>
        <v>3258</v>
      </c>
      <c r="R83" s="1">
        <f>('Elektřina Stav'!S83-'Elektřina Stav'!R83)*'Elektřina Stav'!$N83</f>
        <v>4704</v>
      </c>
      <c r="S83" s="1">
        <f>('Elektřina Stav'!T83-'Elektřina Stav'!S83)*'Elektřina Stav'!$N83</f>
        <v>4056</v>
      </c>
      <c r="T83" s="1">
        <f>('Elektřina Stav'!U83-'Elektřina Stav'!T83)*'Elektřina Stav'!$N83</f>
        <v>3852</v>
      </c>
      <c r="U83" s="1">
        <f>('Elektřina Stav'!V83-'Elektřina Stav'!U83)*'Elektřina Stav'!$N83</f>
        <v>3750</v>
      </c>
      <c r="V83" s="1">
        <f>('Elektřina Stav'!W83-'Elektřina Stav'!V83)*'Elektřina Stav'!$N83</f>
        <v>4170</v>
      </c>
      <c r="W83" s="1">
        <f>('Elektřina Stav'!X83-'Elektřina Stav'!W83)*'Elektřina Stav'!$N83</f>
        <v>2568</v>
      </c>
      <c r="X83" s="1">
        <f>('Elektřina Stav'!Y83-'Elektřina Stav'!X83)*'Elektřina Stav'!$N83</f>
        <v>2058</v>
      </c>
      <c r="Y83" s="1">
        <f>('Elektřina Stav'!Z83-'Elektřina Stav'!Y83)*'Elektřina Stav'!$N83</f>
        <v>1926</v>
      </c>
      <c r="Z83" s="1">
        <f>('Elektřina Stav'!AA83-'Elektřina Stav'!Z83)*'Elektřina Stav'!$N83</f>
        <v>1890</v>
      </c>
      <c r="AA83" s="1">
        <f>('Elektřina Stav'!AB83-'Elektřina Stav'!AA83)*'Elektřina Stav'!$N83</f>
        <v>1554</v>
      </c>
      <c r="AB83" s="1">
        <f>('Elektřina Stav'!AC83-'Elektřina Stav'!AB83)*'Elektřina Stav'!$N83</f>
        <v>1698</v>
      </c>
      <c r="AC83" s="1">
        <f>('Elektřina Stav'!AD83-'Elektřina Stav'!AC83)*'Elektřina Stav'!$N83</f>
        <v>2106</v>
      </c>
      <c r="AD83" s="1">
        <f>('Elektřina Stav'!AE83-'Elektřina Stav'!AD83)*'Elektřina Stav'!$N83</f>
        <v>1920</v>
      </c>
      <c r="AE83" s="1">
        <f>('Elektřina Stav'!AF83-'Elektřina Stav'!AE83)*'Elektřina Stav'!$N83</f>
        <v>1938</v>
      </c>
      <c r="AF83" s="1">
        <f>('Elektřina Stav'!AG83-'Elektřina Stav'!AF83)*'Elektřina Stav'!$N83</f>
        <v>3750</v>
      </c>
      <c r="AG83" s="1">
        <f>('Elektřina Stav'!AH83-'Elektřina Stav'!AG83)*'Elektřina Stav'!$N83</f>
        <v>2568</v>
      </c>
      <c r="AH83" s="1">
        <f>('Elektřina Stav'!AI83-'Elektřina Stav'!AH83)*'Elektřina Stav'!$N83</f>
        <v>2658</v>
      </c>
      <c r="AI83" s="1">
        <f>('Elektřina Stav'!AJ83-'Elektřina Stav'!AI83)*'Elektřina Stav'!$N83</f>
        <v>1332</v>
      </c>
      <c r="AJ83" s="1">
        <f>('Elektřina Stav'!AK83-'Elektřina Stav'!AJ83)*'Elektřina Stav'!$N83</f>
        <v>1428</v>
      </c>
      <c r="AK83" s="1">
        <f>('Elektřina Stav'!AL83-'Elektřina Stav'!AK83)*'Elektřina Stav'!$N83</f>
        <v>6</v>
      </c>
    </row>
    <row r="84" spans="2:42">
      <c r="B84" s="1" t="str">
        <f>'Elektřina Stav'!B84</f>
        <v>H</v>
      </c>
      <c r="C84" s="1">
        <f>'Elektřina Stav'!C84</f>
        <v>19</v>
      </c>
      <c r="D84" s="1" t="str">
        <f>'Elektřina Stav'!D84</f>
        <v>PT1</v>
      </c>
      <c r="E84" s="1" t="str">
        <f>'Elektřina Stav'!E84</f>
        <v>Götz</v>
      </c>
      <c r="F84" s="8">
        <f>'Elektřina Stav'!F84</f>
        <v>47</v>
      </c>
      <c r="G84" s="8">
        <f>'Elektřina Stav'!G84</f>
        <v>0</v>
      </c>
      <c r="H84" s="1">
        <f>'Elektřina Stav'!H84</f>
        <v>0</v>
      </c>
      <c r="I84" s="5">
        <f>'Elektřina Stav'!I84</f>
        <v>200</v>
      </c>
      <c r="J84" s="1">
        <f>'Elektřina Stav'!J84</f>
        <v>0</v>
      </c>
      <c r="K84" s="6">
        <f>'Elektřina Stav'!K84</f>
        <v>0</v>
      </c>
      <c r="L84" s="7">
        <f>'Elektřina Stav'!L84</f>
        <v>0</v>
      </c>
      <c r="M84" s="8">
        <f>'Elektřina Stav'!M84</f>
        <v>33</v>
      </c>
      <c r="N84" s="1">
        <f>'Elektřina Stav'!N84</f>
        <v>4</v>
      </c>
      <c r="O84" s="1">
        <f>('Elektřina Stav'!P84-'Elektřina Stav'!O84)*'Elektřina Stav'!$N84</f>
        <v>1628</v>
      </c>
      <c r="P84" s="1">
        <f>('Elektřina Stav'!Q84-'Elektřina Stav'!P84)*'Elektřina Stav'!$N84</f>
        <v>1924</v>
      </c>
      <c r="Q84" s="1">
        <f>('Elektřina Stav'!R84-'Elektřina Stav'!Q84)*'Elektřina Stav'!$N84</f>
        <v>3904</v>
      </c>
      <c r="R84" s="1">
        <f>('Elektřina Stav'!S84-'Elektřina Stav'!R84)*'Elektřina Stav'!$N84</f>
        <v>5324</v>
      </c>
      <c r="S84" s="1">
        <f>('Elektřina Stav'!T84-'Elektřina Stav'!S84)*'Elektřina Stav'!$N84</f>
        <v>5636</v>
      </c>
      <c r="T84" s="1">
        <f>('Elektřina Stav'!U84-'Elektřina Stav'!T84)*'Elektřina Stav'!$N84</f>
        <v>4308</v>
      </c>
      <c r="U84" s="1">
        <f>('Elektřina Stav'!V84-'Elektřina Stav'!U84)*'Elektřina Stav'!$N84</f>
        <v>3848</v>
      </c>
      <c r="V84" s="1">
        <f>('Elektřina Stav'!W84-'Elektřina Stav'!V84)*'Elektřina Stav'!$N84</f>
        <v>3072</v>
      </c>
      <c r="W84" s="1">
        <f>('Elektřina Stav'!X84-'Elektřina Stav'!W84)*'Elektřina Stav'!$N84</f>
        <v>528</v>
      </c>
    </row>
    <row r="85" spans="2:42">
      <c r="B85" s="1" t="str">
        <f>'Elektřina Stav'!B85</f>
        <v>H</v>
      </c>
      <c r="C85" s="1">
        <f>'Elektřina Stav'!C85</f>
        <v>20</v>
      </c>
      <c r="D85" s="1" t="str">
        <f>'Elektřina Stav'!D85</f>
        <v>PT1</v>
      </c>
      <c r="E85" s="1" t="str">
        <f>'Elektřina Stav'!E85</f>
        <v>Götz</v>
      </c>
      <c r="F85" s="8">
        <f>'Elektřina Stav'!F85</f>
        <v>47</v>
      </c>
      <c r="G85" s="8">
        <f>'Elektřina Stav'!G85</f>
        <v>0</v>
      </c>
      <c r="H85" s="1">
        <f>'Elektřina Stav'!H85</f>
        <v>0</v>
      </c>
      <c r="I85" s="5">
        <f>'Elektřina Stav'!I85</f>
        <v>80</v>
      </c>
      <c r="J85" s="1">
        <f>'Elektřina Stav'!J85</f>
        <v>0</v>
      </c>
      <c r="K85" s="6">
        <f>'Elektřina Stav'!K85</f>
        <v>0</v>
      </c>
      <c r="L85" s="7">
        <f>'Elektřina Stav'!L85</f>
        <v>0</v>
      </c>
      <c r="M85" s="8">
        <f>'Elektřina Stav'!M85</f>
        <v>34</v>
      </c>
      <c r="N85" s="1">
        <f>'Elektřina Stav'!N85</f>
        <v>4</v>
      </c>
      <c r="O85" s="1">
        <f>('Elektřina Stav'!P85-'Elektřina Stav'!O85)*'Elektřina Stav'!$N85</f>
        <v>504</v>
      </c>
      <c r="P85" s="1">
        <f>('Elektřina Stav'!Q85-'Elektřina Stav'!P85)*'Elektřina Stav'!$N85</f>
        <v>512</v>
      </c>
      <c r="Q85" s="1">
        <f>('Elektřina Stav'!R85-'Elektřina Stav'!Q85)*'Elektřina Stav'!$N85</f>
        <v>1536</v>
      </c>
      <c r="R85" s="1">
        <f>('Elektřina Stav'!S85-'Elektřina Stav'!R85)*'Elektřina Stav'!$N85</f>
        <v>1956</v>
      </c>
      <c r="S85" s="1">
        <f>('Elektřina Stav'!T85-'Elektřina Stav'!S85)*'Elektřina Stav'!$N85</f>
        <v>2072</v>
      </c>
      <c r="T85" s="1">
        <f>('Elektřina Stav'!U85-'Elektřina Stav'!T85)*'Elektřina Stav'!$N85</f>
        <v>1836</v>
      </c>
      <c r="U85" s="1">
        <f>('Elektřina Stav'!V85-'Elektřina Stav'!U85)*'Elektřina Stav'!$N85</f>
        <v>2044</v>
      </c>
      <c r="V85" s="1">
        <f>('Elektřina Stav'!W85-'Elektřina Stav'!V85)*'Elektřina Stav'!$N85</f>
        <v>1412</v>
      </c>
      <c r="W85" s="1">
        <f>('Elektřina Stav'!X85-'Elektřina Stav'!W85)*'Elektřina Stav'!$N85</f>
        <v>8</v>
      </c>
    </row>
    <row r="86" spans="2:42">
      <c r="B86" s="1" t="str">
        <f>'Elektřina Stav'!B86</f>
        <v>H</v>
      </c>
      <c r="C86" s="1">
        <f>'Elektřina Stav'!C86</f>
        <v>37</v>
      </c>
      <c r="D86" s="1" t="str">
        <f>'Elektřina Stav'!D86</f>
        <v>HT22</v>
      </c>
      <c r="E86" s="1" t="str">
        <f>'Elektřina Stav'!E86</f>
        <v>Halíř a Diviš</v>
      </c>
      <c r="F86" s="8">
        <f>'Elektřina Stav'!F86</f>
        <v>5</v>
      </c>
      <c r="G86" s="8">
        <f>'Elektřina Stav'!G86</f>
        <v>0</v>
      </c>
      <c r="H86" s="1">
        <f>'Elektřina Stav'!H86</f>
        <v>0</v>
      </c>
      <c r="I86" s="5">
        <f>'Elektřina Stav'!I86</f>
        <v>100</v>
      </c>
      <c r="J86" s="1">
        <f>'Elektřina Stav'!J86</f>
        <v>0</v>
      </c>
      <c r="K86" s="6" t="str">
        <f>'Elektřina Stav'!K86</f>
        <v>do 21.11.08 15:00</v>
      </c>
      <c r="L86" s="7">
        <f>'Elektřina Stav'!L86</f>
        <v>0</v>
      </c>
      <c r="M86" s="8">
        <f>'Elektřina Stav'!M86</f>
        <v>1</v>
      </c>
      <c r="N86" s="1">
        <f>'Elektřina Stav'!N86</f>
        <v>2</v>
      </c>
      <c r="O86" s="1">
        <f>('Elektřina Stav'!P86-'Elektřina Stav'!O86)*'Elektřina Stav'!$N86</f>
        <v>0</v>
      </c>
      <c r="P86" s="1">
        <f>('Elektřina Stav'!Q86-'Elektřina Stav'!P86)*'Elektřina Stav'!$N86</f>
        <v>0</v>
      </c>
      <c r="Q86" s="1">
        <f>('Elektřina Stav'!R86-'Elektřina Stav'!Q86)*'Elektřina Stav'!$N86</f>
        <v>0</v>
      </c>
      <c r="R86" s="1">
        <f>('Elektřina Stav'!S86-'Elektřina Stav'!R86)*'Elektřina Stav'!$N86</f>
        <v>0</v>
      </c>
      <c r="S86" s="1">
        <f>('Elektřina Stav'!T86-'Elektřina Stav'!S86)*'Elektřina Stav'!$N86</f>
        <v>0</v>
      </c>
      <c r="T86" s="1">
        <f>('Elektřina Stav'!U86-'Elektřina Stav'!T86)*'Elektřina Stav'!$N86</f>
        <v>0</v>
      </c>
      <c r="U86" s="1">
        <f>('Elektřina Stav'!V86-'Elektřina Stav'!U86)*'Elektřina Stav'!$N86</f>
        <v>0</v>
      </c>
      <c r="V86" s="1">
        <f>('Elektřina Stav'!W86-'Elektřina Stav'!V86)*'Elektřina Stav'!$N86</f>
        <v>0</v>
      </c>
      <c r="W86" s="1">
        <f>('Elektřina Stav'!X86-'Elektřina Stav'!W86)*'Elektřina Stav'!$N86</f>
        <v>0</v>
      </c>
      <c r="X86" s="1">
        <f>('Elektřina Stav'!Y86-'Elektřina Stav'!X86)*'Elektřina Stav'!$N86</f>
        <v>0</v>
      </c>
      <c r="Y86" s="1">
        <f>('Elektřina Stav'!Z86-'Elektřina Stav'!Y86)*'Elektřina Stav'!$N86</f>
        <v>0</v>
      </c>
      <c r="Z86" s="1">
        <f>('Elektřina Stav'!AA86-'Elektřina Stav'!Z86)*'Elektřina Stav'!$N86</f>
        <v>0</v>
      </c>
      <c r="AA86" s="1">
        <f>('Elektřina Stav'!AB86-'Elektřina Stav'!AA86)*'Elektřina Stav'!$N86</f>
        <v>0</v>
      </c>
      <c r="AB86" s="1">
        <f>('Elektřina Stav'!AC86-'Elektřina Stav'!AB86)*'Elektřina Stav'!$N86</f>
        <v>0</v>
      </c>
      <c r="AC86" s="1">
        <f>('Elektřina Stav'!AD86-'Elektřina Stav'!AC86)*'Elektřina Stav'!$N86</f>
        <v>0</v>
      </c>
      <c r="AD86" s="1">
        <f>('Elektřina Stav'!AE86-'Elektřina Stav'!AD86)*'Elektřina Stav'!$N86</f>
        <v>0</v>
      </c>
    </row>
    <row r="87" spans="2:42">
      <c r="B87" s="1" t="str">
        <f>'Elektřina Stav'!B87</f>
        <v>H</v>
      </c>
      <c r="C87" s="1">
        <f>'Elektřina Stav'!C87</f>
        <v>67</v>
      </c>
      <c r="D87" s="1" t="str">
        <f>'Elektřina Stav'!D87</f>
        <v>Drtírna 5</v>
      </c>
      <c r="E87" s="1" t="str">
        <f>'Elektřina Stav'!E87</f>
        <v>Halíř a Diviš</v>
      </c>
      <c r="F87" s="8">
        <f>'Elektřina Stav'!F87</f>
        <v>5</v>
      </c>
      <c r="G87" s="8">
        <f>'Elektřina Stav'!G87</f>
        <v>0</v>
      </c>
      <c r="H87" s="1">
        <f>'Elektřina Stav'!H87</f>
        <v>0</v>
      </c>
      <c r="I87" s="5">
        <f>'Elektřina Stav'!I87</f>
        <v>400</v>
      </c>
      <c r="J87" s="1">
        <f>'Elektřina Stav'!J87</f>
        <v>0</v>
      </c>
      <c r="K87" s="6" t="str">
        <f>'Elektřina Stav'!K87</f>
        <v>do 21.11.08 15:00</v>
      </c>
      <c r="L87" s="7">
        <f>'Elektřina Stav'!L87</f>
        <v>0</v>
      </c>
      <c r="M87" s="8">
        <f>'Elektřina Stav'!M87</f>
        <v>0</v>
      </c>
      <c r="N87" s="1">
        <f>'Elektřina Stav'!N87</f>
        <v>6</v>
      </c>
      <c r="O87" s="1">
        <f>('Elektřina Stav'!P87-'Elektřina Stav'!O87)*'Elektřina Stav'!$N87</f>
        <v>0</v>
      </c>
      <c r="P87" s="1">
        <f>('Elektřina Stav'!Q87-'Elektřina Stav'!P87)*'Elektřina Stav'!$N87</f>
        <v>3924</v>
      </c>
      <c r="Q87" s="1">
        <f>('Elektřina Stav'!R87-'Elektřina Stav'!Q87)*'Elektřina Stav'!$N87</f>
        <v>4884</v>
      </c>
      <c r="R87" s="1">
        <f>('Elektřina Stav'!S87-'Elektřina Stav'!R87)*'Elektřina Stav'!$N87</f>
        <v>5508</v>
      </c>
      <c r="S87" s="1">
        <f>('Elektřina Stav'!T87-'Elektřina Stav'!S87)*'Elektřina Stav'!$N87</f>
        <v>4266</v>
      </c>
      <c r="T87" s="1">
        <f>('Elektřina Stav'!U87-'Elektřina Stav'!T87)*'Elektřina Stav'!$N87</f>
        <v>4788</v>
      </c>
      <c r="U87" s="1">
        <f>('Elektřina Stav'!V87-'Elektřina Stav'!U87)*'Elektřina Stav'!$N87</f>
        <v>5664</v>
      </c>
      <c r="V87" s="1">
        <f>('Elektřina Stav'!W87-'Elektřina Stav'!V87)*'Elektřina Stav'!$N87</f>
        <v>5988</v>
      </c>
      <c r="W87" s="1">
        <f>('Elektřina Stav'!X87-'Elektřina Stav'!W87)*'Elektřina Stav'!$N87</f>
        <v>5604</v>
      </c>
      <c r="X87" s="1">
        <f>('Elektřina Stav'!Y87-'Elektřina Stav'!X87)*'Elektřina Stav'!$N87</f>
        <v>3834</v>
      </c>
      <c r="Y87" s="1">
        <f>('Elektřina Stav'!Z87-'Elektřina Stav'!Y87)*'Elektřina Stav'!$N87</f>
        <v>4704</v>
      </c>
      <c r="Z87" s="1">
        <f>('Elektřina Stav'!AA87-'Elektřina Stav'!Z87)*'Elektřina Stav'!$N87</f>
        <v>4020</v>
      </c>
      <c r="AA87" s="1">
        <f>('Elektřina Stav'!AB87-'Elektřina Stav'!AA87)*'Elektřina Stav'!$N87</f>
        <v>4668</v>
      </c>
      <c r="AB87" s="1">
        <f>('Elektřina Stav'!AC87-'Elektřina Stav'!AB87)*'Elektřina Stav'!$N87</f>
        <v>5364</v>
      </c>
      <c r="AC87" s="1">
        <f>('Elektřina Stav'!AD87-'Elektřina Stav'!AC87)*'Elektřina Stav'!$N87</f>
        <v>5250</v>
      </c>
      <c r="AD87" s="1">
        <f>('Elektřina Stav'!AE87-'Elektřina Stav'!AD87)*'Elektřina Stav'!$N87</f>
        <v>3660</v>
      </c>
    </row>
    <row r="88" spans="2:42">
      <c r="B88" s="1" t="str">
        <f>'Elektřina Stav'!B88</f>
        <v>H</v>
      </c>
      <c r="C88" s="1">
        <f>'Elektřina Stav'!C88</f>
        <v>71</v>
      </c>
      <c r="D88" s="1" t="str">
        <f>'Elektřina Stav'!D88</f>
        <v>Nouzov</v>
      </c>
      <c r="E88" s="1" t="str">
        <f>'Elektřina Stav'!E88</f>
        <v>I.P.P.E. s.r.o.</v>
      </c>
      <c r="F88" s="8" t="str">
        <f>'Elektřina Stav'!F88</f>
        <v>Nouzov</v>
      </c>
      <c r="G88" s="8">
        <f>'Elektřina Stav'!G88</f>
        <v>0</v>
      </c>
      <c r="H88" s="1">
        <f>'Elektřina Stav'!H88</f>
        <v>0</v>
      </c>
      <c r="I88" s="5">
        <f>'Elektřina Stav'!I88</f>
        <v>0</v>
      </c>
      <c r="J88" s="1">
        <f>'Elektřina Stav'!J88</f>
        <v>0</v>
      </c>
      <c r="K88" s="6" t="str">
        <f>'Elektřina Stav'!K88</f>
        <v>konec - únor 09</v>
      </c>
      <c r="L88" s="7">
        <f>'Elektřina Stav'!L88</f>
        <v>0</v>
      </c>
      <c r="M88" s="8">
        <f>'Elektřina Stav'!M88</f>
        <v>0</v>
      </c>
      <c r="N88" s="1">
        <f>'Elektřina Stav'!N88</f>
        <v>1</v>
      </c>
      <c r="O88" s="1">
        <f>('Elektřina Stav'!P88-'Elektřina Stav'!O88)*'Elektřina Stav'!$N88</f>
        <v>0</v>
      </c>
      <c r="P88" s="1">
        <f>('Elektřina Stav'!Q88-'Elektřina Stav'!P88)*'Elektřina Stav'!$N88</f>
        <v>4742</v>
      </c>
      <c r="Q88" s="1">
        <f>('Elektřina Stav'!R88-'Elektřina Stav'!Q88)*'Elektřina Stav'!$N88</f>
        <v>0</v>
      </c>
      <c r="R88" s="1">
        <f>('Elektřina Stav'!S88-'Elektřina Stav'!R88)*'Elektřina Stav'!$N88</f>
        <v>10377</v>
      </c>
      <c r="S88" s="1">
        <f>('Elektřina Stav'!T88-'Elektřina Stav'!S88)*'Elektřina Stav'!$N88</f>
        <v>0</v>
      </c>
      <c r="T88" s="1">
        <f>('Elektřina Stav'!U88-'Elektřina Stav'!T88)*'Elektřina Stav'!$N88</f>
        <v>-88937</v>
      </c>
      <c r="U88" s="1">
        <f>('Elektřina Stav'!V88-'Elektřina Stav'!U88)*'Elektřina Stav'!$N88</f>
        <v>5100</v>
      </c>
      <c r="V88" s="1">
        <f>('Elektřina Stav'!W88-'Elektřina Stav'!V88)*'Elektřina Stav'!$N88</f>
        <v>4975</v>
      </c>
      <c r="W88" s="1">
        <f>('Elektřina Stav'!X88-'Elektřina Stav'!W88)*'Elektřina Stav'!$N88</f>
        <v>5808</v>
      </c>
      <c r="X88" s="1">
        <f>('Elektřina Stav'!Y88-'Elektřina Stav'!X88)*'Elektřina Stav'!$N88</f>
        <v>5321</v>
      </c>
      <c r="Y88" s="1">
        <f>('Elektřina Stav'!Z88-'Elektřina Stav'!Y88)*'Elektřina Stav'!$N88</f>
        <v>5540</v>
      </c>
      <c r="Z88" s="1">
        <f>('Elektřina Stav'!AA88-'Elektřina Stav'!Z88)*'Elektřina Stav'!$N88</f>
        <v>5374</v>
      </c>
      <c r="AA88" s="1">
        <f>('Elektřina Stav'!AB88-'Elektřina Stav'!AA88)*'Elektřina Stav'!$N88</f>
        <v>5889</v>
      </c>
      <c r="AB88" s="1">
        <f>('Elektřina Stav'!AC88-'Elektřina Stav'!AB88)*'Elektřina Stav'!$N88</f>
        <v>5178</v>
      </c>
      <c r="AC88" s="1">
        <f>('Elektřina Stav'!AD88-'Elektřina Stav'!AC88)*'Elektřina Stav'!$N88</f>
        <v>5550</v>
      </c>
      <c r="AD88" s="1">
        <f>('Elektřina Stav'!AE88-'Elektřina Stav'!AD88)*'Elektřina Stav'!$N88</f>
        <v>4990</v>
      </c>
      <c r="AE88" s="1">
        <f>('Elektřina Stav'!AF88-'Elektřina Stav'!AE88)*'Elektřina Stav'!$N88</f>
        <v>3753</v>
      </c>
      <c r="AF88" s="1">
        <f>('Elektřina Stav'!AG88-'Elektřina Stav'!AF88)*'Elektřina Stav'!$N88</f>
        <v>7382</v>
      </c>
    </row>
    <row r="89" spans="2:42">
      <c r="B89" s="1" t="str">
        <f>'Elektřina Stav'!B89</f>
        <v>H</v>
      </c>
      <c r="C89" s="1">
        <f>'Elektřina Stav'!C89</f>
        <v>80</v>
      </c>
      <c r="D89" s="1" t="str">
        <f>'Elektřina Stav'!D89</f>
        <v>Ubytovny</v>
      </c>
      <c r="E89" s="1" t="str">
        <f>'Elektřina Stav'!E89</f>
        <v>I.P.P.E. s.r.o.</v>
      </c>
      <c r="F89" s="8" t="str">
        <f>'Elektřina Stav'!F89</f>
        <v>51-6</v>
      </c>
      <c r="G89" s="8">
        <f>'Elektřina Stav'!G89</f>
        <v>0</v>
      </c>
      <c r="H89" s="1">
        <f>'Elektřina Stav'!H89</f>
        <v>0</v>
      </c>
      <c r="I89" s="5">
        <f>'Elektřina Stav'!I89</f>
        <v>0</v>
      </c>
      <c r="J89" s="1">
        <f>'Elektřina Stav'!J89</f>
        <v>0</v>
      </c>
      <c r="K89" s="6" t="str">
        <f>'Elektřina Stav'!K89</f>
        <v>od 1.2.08</v>
      </c>
      <c r="L89" s="7">
        <f>'Elektřina Stav'!L89</f>
        <v>0</v>
      </c>
      <c r="M89" s="8">
        <f>'Elektřina Stav'!M89</f>
        <v>0</v>
      </c>
      <c r="N89" s="1">
        <f>'Elektřina Stav'!N89</f>
        <v>1</v>
      </c>
      <c r="U89" s="1">
        <f>('Elektřina Stav'!V89-'Elektřina Stav'!U89)*'Elektřina Stav'!$N89</f>
        <v>2127</v>
      </c>
      <c r="V89" s="1">
        <f>('Elektřina Stav'!W89-'Elektřina Stav'!V89)*'Elektřina Stav'!$N89</f>
        <v>2475</v>
      </c>
      <c r="W89" s="1">
        <f>('Elektřina Stav'!X89-'Elektřina Stav'!W89)*'Elektřina Stav'!$N89</f>
        <v>2011</v>
      </c>
      <c r="X89" s="1">
        <f>('Elektřina Stav'!Y89-'Elektřina Stav'!X89)*'Elektřina Stav'!$N89</f>
        <v>2043</v>
      </c>
      <c r="Y89" s="1">
        <f>('Elektřina Stav'!Z89-'Elektřina Stav'!Y89)*'Elektřina Stav'!$N89</f>
        <v>2067</v>
      </c>
      <c r="Z89" s="1">
        <f>('Elektřina Stav'!AA89-'Elektřina Stav'!Z89)*'Elektřina Stav'!$N89</f>
        <v>2062</v>
      </c>
      <c r="AA89" s="1">
        <f>('Elektřina Stav'!AB89-'Elektřina Stav'!AA89)*'Elektřina Stav'!$N89</f>
        <v>2089</v>
      </c>
      <c r="AB89" s="1">
        <f>('Elektřina Stav'!AC89-'Elektřina Stav'!AB89)*'Elektřina Stav'!$N89</f>
        <v>2841</v>
      </c>
      <c r="AC89" s="1">
        <f>('Elektřina Stav'!AD89-'Elektřina Stav'!AC89)*'Elektřina Stav'!$N89</f>
        <v>3194</v>
      </c>
      <c r="AD89" s="1">
        <f>('Elektřina Stav'!AE89-'Elektřina Stav'!AD89)*'Elektřina Stav'!$N89</f>
        <v>2653</v>
      </c>
      <c r="AE89" s="1">
        <f>('Elektřina Stav'!AF89-'Elektřina Stav'!AE89)*'Elektřina Stav'!$N89</f>
        <v>2029</v>
      </c>
      <c r="AF89" s="1">
        <f>('Elektřina Stav'!AG89-'Elektřina Stav'!AF89)*'Elektřina Stav'!$N89</f>
        <v>3002</v>
      </c>
      <c r="AG89" s="1">
        <f>('Elektřina Stav'!AH89-'Elektřina Stav'!AG89)*'Elektřina Stav'!$N89</f>
        <v>2442</v>
      </c>
      <c r="AH89" s="1">
        <f>('Elektřina Stav'!AI89-'Elektřina Stav'!AH89)*'Elektřina Stav'!$N89</f>
        <v>2435</v>
      </c>
      <c r="AI89" s="1">
        <f>('Elektřina Stav'!AJ89-'Elektřina Stav'!AI89)*'Elektřina Stav'!$N89</f>
        <v>1941</v>
      </c>
      <c r="AJ89" s="1">
        <f>('Elektřina Stav'!AK89-'Elektřina Stav'!AJ89)*'Elektřina Stav'!$N89</f>
        <v>1630</v>
      </c>
      <c r="AK89" s="1">
        <f>('Elektřina Stav'!AL89-'Elektřina Stav'!AK89)*'Elektřina Stav'!$N89</f>
        <v>1767</v>
      </c>
      <c r="AL89" s="1">
        <f>('Elektřina Stav'!AM89-'Elektřina Stav'!AL89)*'Elektřina Stav'!$N89</f>
        <v>1659</v>
      </c>
      <c r="AM89" s="1">
        <f>('Elektřina Stav'!AN89-'Elektřina Stav'!AM89)*'Elektřina Stav'!$N89</f>
        <v>1719</v>
      </c>
      <c r="AN89" s="1">
        <f>('Elektřina Stav'!AO89-'Elektřina Stav'!AN89)*'Elektřina Stav'!$N89</f>
        <v>1863</v>
      </c>
      <c r="AO89" s="1">
        <f>('Elektřina Stav'!AP89-'Elektřina Stav'!AO89)*'Elektřina Stav'!$N89</f>
        <v>4080</v>
      </c>
      <c r="AP89" s="1">
        <f>('Elektřina Stav'!AQ89-'Elektřina Stav'!AP89)*'Elektřina Stav'!$N89</f>
        <v>6000</v>
      </c>
    </row>
    <row r="90" spans="2:42">
      <c r="B90" s="1" t="str">
        <f>'Elektřina Stav'!B90</f>
        <v>H</v>
      </c>
      <c r="C90" s="1">
        <f>'Elektřina Stav'!C90</f>
        <v>60</v>
      </c>
      <c r="D90" s="1" t="str">
        <f>'Elektřina Stav'!D90</f>
        <v>PT3</v>
      </c>
      <c r="E90" s="1" t="str">
        <f>'Elektřina Stav'!E90</f>
        <v>Ježek</v>
      </c>
      <c r="F90" s="8">
        <f>'Elektřina Stav'!F90</f>
        <v>18</v>
      </c>
      <c r="G90" s="8">
        <f>'Elektřina Stav'!G90</f>
        <v>1800</v>
      </c>
      <c r="H90" s="1">
        <f>'Elektřina Stav'!H90</f>
        <v>64</v>
      </c>
      <c r="I90" s="5">
        <f>'Elektřina Stav'!I90</f>
        <v>80</v>
      </c>
      <c r="J90" s="1">
        <f>'Elektřina Stav'!J90</f>
        <v>0</v>
      </c>
      <c r="K90" s="6" t="str">
        <f>'Elektřina Stav'!K90</f>
        <v>konec duben 09</v>
      </c>
      <c r="L90" s="7" t="str">
        <f>'Elektřina Stav'!L90</f>
        <v>N813578</v>
      </c>
      <c r="M90" s="8">
        <f>'Elektřina Stav'!M90</f>
        <v>21</v>
      </c>
      <c r="N90" s="1">
        <f>'Elektřina Stav'!N90</f>
        <v>8</v>
      </c>
      <c r="O90" s="1">
        <f>('Elektřina Stav'!P90-'Elektřina Stav'!O90)*'Elektřina Stav'!$N90</f>
        <v>240</v>
      </c>
      <c r="P90" s="1">
        <f>('Elektřina Stav'!Q90-'Elektřina Stav'!P90)*'Elektřina Stav'!$N90</f>
        <v>136</v>
      </c>
      <c r="Q90" s="1">
        <f>('Elektřina Stav'!R90-'Elektřina Stav'!Q90)*'Elektřina Stav'!$N90</f>
        <v>136</v>
      </c>
      <c r="R90" s="1">
        <f>('Elektřina Stav'!S90-'Elektřina Stav'!R90)*'Elektřina Stav'!$N90</f>
        <v>1264</v>
      </c>
      <c r="S90" s="1">
        <f>('Elektřina Stav'!T90-'Elektřina Stav'!S90)*'Elektřina Stav'!$N90</f>
        <v>2064</v>
      </c>
      <c r="T90" s="1">
        <f>('Elektřina Stav'!U90-'Elektřina Stav'!T90)*'Elektřina Stav'!$N90</f>
        <v>1816</v>
      </c>
      <c r="U90" s="1">
        <f>('Elektřina Stav'!V90-'Elektřina Stav'!U90)*'Elektřina Stav'!$N90</f>
        <v>1448</v>
      </c>
      <c r="V90" s="1">
        <f>('Elektřina Stav'!W90-'Elektřina Stav'!V90)*'Elektřina Stav'!$N90</f>
        <v>136</v>
      </c>
      <c r="W90" s="1">
        <f>('Elektřina Stav'!X90-'Elektřina Stav'!W90)*'Elektřina Stav'!$N90</f>
        <v>104</v>
      </c>
      <c r="X90" s="1">
        <f>('Elektřina Stav'!Y90-'Elektřina Stav'!X90)*'Elektřina Stav'!$N90</f>
        <v>152</v>
      </c>
      <c r="Y90" s="1">
        <f>('Elektřina Stav'!Z90-'Elektřina Stav'!Y90)*'Elektřina Stav'!$N90</f>
        <v>72</v>
      </c>
      <c r="Z90" s="1">
        <f>('Elektřina Stav'!AA90-'Elektřina Stav'!Z90)*'Elektřina Stav'!$N90</f>
        <v>80</v>
      </c>
      <c r="AA90" s="1">
        <f>('Elektřina Stav'!AB90-'Elektřina Stav'!AA90)*'Elektřina Stav'!$N90</f>
        <v>48</v>
      </c>
      <c r="AB90" s="1">
        <f>('Elektřina Stav'!AC90-'Elektřina Stav'!AB90)*'Elektřina Stav'!$N90</f>
        <v>112</v>
      </c>
      <c r="AC90" s="1">
        <f>('Elektřina Stav'!AD90-'Elektřina Stav'!AC90)*'Elektřina Stav'!$N90</f>
        <v>80</v>
      </c>
      <c r="AD90" s="1">
        <f>('Elektřina Stav'!AE90-'Elektřina Stav'!AD90)*'Elektřina Stav'!$N90</f>
        <v>288</v>
      </c>
      <c r="AE90" s="1">
        <f>('Elektřina Stav'!AF90-'Elektřina Stav'!AE90)*'Elektřina Stav'!$N90</f>
        <v>280</v>
      </c>
      <c r="AF90" s="1">
        <f>('Elektřina Stav'!AG90-'Elektřina Stav'!AF90)*'Elektřina Stav'!$N90</f>
        <v>456</v>
      </c>
      <c r="AG90" s="1">
        <f>('Elektřina Stav'!AH90-'Elektřina Stav'!AG90)*'Elektřina Stav'!$N90</f>
        <v>80</v>
      </c>
      <c r="AH90" s="1">
        <f>('Elektřina Stav'!AI90-'Elektřina Stav'!AH90)*'Elektřina Stav'!$N90</f>
        <v>136</v>
      </c>
      <c r="AI90" s="1">
        <f>('Elektřina Stav'!AJ90-'Elektřina Stav'!AI90)*'Elektřina Stav'!$N90</f>
        <v>43.199999999953434</v>
      </c>
    </row>
    <row r="91" spans="2:42">
      <c r="B91" s="1" t="str">
        <f>'Elektřina Stav'!B91</f>
        <v>H</v>
      </c>
      <c r="C91" s="1">
        <f>'Elektřina Stav'!C91</f>
        <v>32</v>
      </c>
      <c r="D91" s="1" t="str">
        <f>'Elektřina Stav'!D91</f>
        <v>PT4</v>
      </c>
      <c r="E91" s="1" t="str">
        <f>'Elektřina Stav'!E91</f>
        <v>Kompozit</v>
      </c>
      <c r="F91" s="8">
        <f>'Elektřina Stav'!F91</f>
        <v>45</v>
      </c>
      <c r="G91" s="8">
        <f>'Elektřina Stav'!G91</f>
        <v>4500</v>
      </c>
      <c r="H91" s="1">
        <f>'Elektřina Stav'!H91</f>
        <v>6</v>
      </c>
      <c r="I91" s="5">
        <f>'Elektřina Stav'!I91</f>
        <v>400</v>
      </c>
      <c r="J91" s="1">
        <f>'Elektřina Stav'!J91</f>
        <v>0</v>
      </c>
      <c r="K91" s="6" t="str">
        <f>'Elektřina Stav'!K91</f>
        <v>do 4.10.08</v>
      </c>
      <c r="L91" s="7">
        <f>'Elektřina Stav'!L91</f>
        <v>0</v>
      </c>
      <c r="M91" s="8">
        <f>'Elektřina Stav'!M91</f>
        <v>7</v>
      </c>
      <c r="N91" s="1">
        <f>'Elektřina Stav'!N91</f>
        <v>8</v>
      </c>
      <c r="O91" s="1">
        <f>('Elektřina Stav'!P91-'Elektřina Stav'!O91)*'Elektřina Stav'!$N91</f>
        <v>56792</v>
      </c>
      <c r="P91" s="1">
        <f>('Elektřina Stav'!Q91-'Elektřina Stav'!P91)*'Elektřina Stav'!$N91</f>
        <v>53472</v>
      </c>
      <c r="Q91" s="1">
        <f>('Elektřina Stav'!R91-'Elektřina Stav'!Q91)*'Elektřina Stav'!$N91</f>
        <v>38488</v>
      </c>
      <c r="R91" s="1">
        <f>('Elektřina Stav'!S91-'Elektřina Stav'!R91)*'Elektřina Stav'!$N91</f>
        <v>-747232</v>
      </c>
      <c r="S91" s="1">
        <f>('Elektřina Stav'!T91-'Elektřina Stav'!S91)*'Elektřina Stav'!$N91</f>
        <v>44048</v>
      </c>
      <c r="T91" s="1">
        <f>('Elektřina Stav'!U91-'Elektřina Stav'!T91)*'Elektřina Stav'!$N91</f>
        <v>67744</v>
      </c>
      <c r="U91" s="1">
        <f>('Elektřina Stav'!V91-'Elektřina Stav'!U91)*'Elektřina Stav'!$N91</f>
        <v>82528</v>
      </c>
      <c r="V91" s="1">
        <f>('Elektřina Stav'!W91-'Elektřina Stav'!V91)*'Elektřina Stav'!$N91</f>
        <v>77224</v>
      </c>
      <c r="W91" s="1">
        <f>('Elektřina Stav'!X91-'Elektřina Stav'!W91)*'Elektřina Stav'!$N91</f>
        <v>97872</v>
      </c>
      <c r="X91" s="1">
        <f>('Elektřina Stav'!Y91-'Elektřina Stav'!X91)*'Elektřina Stav'!$N91</f>
        <v>97344</v>
      </c>
      <c r="Y91" s="1">
        <f>('Elektřina Stav'!Z91-'Elektřina Stav'!Y91)*'Elektřina Stav'!$N91</f>
        <v>93128</v>
      </c>
      <c r="Z91" s="1">
        <f>('Elektřina Stav'!AA91-'Elektřina Stav'!Z91)*'Elektřina Stav'!$N91</f>
        <v>101296</v>
      </c>
      <c r="AA91" s="1">
        <f>('Elektřina Stav'!AB91-'Elektřina Stav'!AA91)*'Elektřina Stav'!$N91</f>
        <v>-710944</v>
      </c>
      <c r="AB91" s="1">
        <f>('Elektřina Stav'!AC91-'Elektřina Stav'!AB91)*'Elektřina Stav'!$N91</f>
        <v>51728</v>
      </c>
      <c r="AC91" s="1">
        <f>('Elektřina Stav'!AD91-'Elektřina Stav'!AC91)*'Elektřina Stav'!$N91</f>
        <v>12112</v>
      </c>
    </row>
    <row r="92" spans="2:42">
      <c r="B92" s="1" t="str">
        <f>'Elektřina Stav'!B92</f>
        <v>H</v>
      </c>
      <c r="C92" s="1">
        <f>'Elektřina Stav'!C92</f>
        <v>76</v>
      </c>
      <c r="D92" s="1" t="str">
        <f>'Elektřina Stav'!D92</f>
        <v>Kompozit 45</v>
      </c>
      <c r="E92" s="1" t="str">
        <f>'Elektřina Stav'!E92</f>
        <v>Kompozit</v>
      </c>
      <c r="F92" s="8">
        <f>'Elektřina Stav'!F92</f>
        <v>47</v>
      </c>
      <c r="G92" s="8">
        <f>'Elektřina Stav'!G92</f>
        <v>0</v>
      </c>
      <c r="H92" s="1">
        <f>'Elektřina Stav'!H92</f>
        <v>0</v>
      </c>
      <c r="I92" s="5">
        <f>'Elektřina Stav'!I92</f>
        <v>80</v>
      </c>
      <c r="J92" s="1">
        <f>'Elektřina Stav'!J92</f>
        <v>0</v>
      </c>
      <c r="K92" s="6" t="str">
        <f>'Elektřina Stav'!K92</f>
        <v>drtič odpadu 25.7.07 - 27.3.08</v>
      </c>
      <c r="L92" s="7">
        <f>'Elektřina Stav'!L92</f>
        <v>0</v>
      </c>
      <c r="M92" s="8">
        <f>'Elektřina Stav'!M92</f>
        <v>0</v>
      </c>
      <c r="N92" s="1">
        <f>'Elektřina Stav'!N92</f>
        <v>1</v>
      </c>
      <c r="P92" s="1">
        <f>('Elektřina Stav'!Q92-'Elektřina Stav'!P92)*'Elektřina Stav'!$N92</f>
        <v>5</v>
      </c>
      <c r="Q92" s="1">
        <f>('Elektřina Stav'!R92-'Elektřina Stav'!Q92)*'Elektřina Stav'!$N92</f>
        <v>233</v>
      </c>
      <c r="R92" s="1">
        <f>('Elektřina Stav'!S92-'Elektřina Stav'!R92)*'Elektřina Stav'!$N92</f>
        <v>575</v>
      </c>
      <c r="S92" s="1">
        <f>('Elektřina Stav'!T92-'Elektřina Stav'!S92)*'Elektřina Stav'!$N92</f>
        <v>595</v>
      </c>
      <c r="T92" s="1">
        <f>('Elektřina Stav'!U92-'Elektřina Stav'!T92)*'Elektřina Stav'!$N92</f>
        <v>7</v>
      </c>
      <c r="U92" s="1">
        <f>('Elektřina Stav'!V92-'Elektřina Stav'!U92)*'Elektřina Stav'!$N92</f>
        <v>14</v>
      </c>
      <c r="V92" s="1">
        <f>('Elektřina Stav'!W92-'Elektřina Stav'!V92)*'Elektřina Stav'!$N92</f>
        <v>287</v>
      </c>
    </row>
    <row r="93" spans="2:42">
      <c r="B93" s="1" t="str">
        <f>'Elektřina Stav'!B93</f>
        <v>H</v>
      </c>
      <c r="C93" s="1">
        <f>'Elektřina Stav'!C93</f>
        <v>85</v>
      </c>
      <c r="D93" s="1" t="str">
        <f>'Elektřina Stav'!D93</f>
        <v>Kompozit 45</v>
      </c>
      <c r="E93" s="1" t="str">
        <f>'Elektřina Stav'!E93</f>
        <v>Kompozit</v>
      </c>
      <c r="F93" s="8">
        <f>'Elektřina Stav'!F93</f>
        <v>0</v>
      </c>
      <c r="G93" s="8">
        <f>'Elektřina Stav'!G93</f>
        <v>0</v>
      </c>
      <c r="H93" s="1">
        <f>'Elektřina Stav'!H93</f>
        <v>0</v>
      </c>
      <c r="I93" s="5">
        <f>'Elektřina Stav'!I93</f>
        <v>0</v>
      </c>
      <c r="J93" s="1">
        <f>'Elektřina Stav'!J93</f>
        <v>0</v>
      </c>
      <c r="K93" s="6" t="str">
        <f>'Elektřina Stav'!K93</f>
        <v>drtič odpadu 28.3.08</v>
      </c>
      <c r="L93" s="7">
        <f>'Elektřina Stav'!L93</f>
        <v>0</v>
      </c>
      <c r="M93" s="8">
        <f>'Elektřina Stav'!M93</f>
        <v>0</v>
      </c>
      <c r="N93" s="1">
        <f>'Elektřina Stav'!N93</f>
        <v>1</v>
      </c>
      <c r="Z93" s="1">
        <f>('Elektřina Stav'!AA93-'Elektřina Stav'!Z93)*'Elektřina Stav'!$N93</f>
        <v>1132</v>
      </c>
    </row>
    <row r="94" spans="2:42">
      <c r="B94" s="1" t="str">
        <f>'Elektřina Stav'!B94</f>
        <v>H</v>
      </c>
      <c r="C94" s="1">
        <f>'Elektřina Stav'!C94</f>
        <v>32</v>
      </c>
      <c r="D94" s="1" t="str">
        <f>'Elektřina Stav'!D94</f>
        <v>PT4</v>
      </c>
      <c r="E94" s="1" t="str">
        <f>'Elektřina Stav'!E94</f>
        <v>Kompozit</v>
      </c>
      <c r="F94" s="8">
        <f>'Elektřina Stav'!F94</f>
        <v>45</v>
      </c>
      <c r="G94" s="8">
        <f>'Elektřina Stav'!G94</f>
        <v>4500</v>
      </c>
      <c r="H94" s="1">
        <f>'Elektřina Stav'!H94</f>
        <v>6</v>
      </c>
      <c r="I94" s="5">
        <f>'Elektřina Stav'!I94</f>
        <v>400</v>
      </c>
      <c r="J94" s="1">
        <f>'Elektřina Stav'!J94</f>
        <v>0</v>
      </c>
      <c r="K94" s="6" t="str">
        <f>'Elektřina Stav'!K94</f>
        <v>od 4.10.08</v>
      </c>
      <c r="L94" s="7" t="str">
        <f>'Elektřina Stav'!L94</f>
        <v>MA-0807A731-11</v>
      </c>
      <c r="M94" s="8">
        <f>'Elektřina Stav'!M94</f>
        <v>7</v>
      </c>
      <c r="N94" s="1">
        <f>'Elektřina Stav'!N94</f>
        <v>1</v>
      </c>
      <c r="AC94" s="1">
        <f>('Elektřina Stav'!AD94-'Elektřina Stav'!AC94)*'Elektřina Stav'!$N94</f>
        <v>96484</v>
      </c>
      <c r="AD94" s="1">
        <f>('Elektřina Stav'!AE94-'Elektřina Stav'!AD94)*'Elektřina Stav'!$N94</f>
        <v>109230</v>
      </c>
      <c r="AE94" s="1">
        <f>('Elektřina Stav'!AF94-'Elektřina Stav'!AE94)*'Elektřina Stav'!$N94</f>
        <v>71839</v>
      </c>
      <c r="AF94" s="1">
        <f>('Elektřina Stav'!AG94-'Elektřina Stav'!AF94)*'Elektřina Stav'!$N94</f>
        <v>6924</v>
      </c>
      <c r="AG94" s="1">
        <f>('Elektřina Stav'!AH94-'Elektřina Stav'!AG94)*'Elektřina Stav'!$N94</f>
        <v>7521</v>
      </c>
      <c r="AH94" s="1">
        <f>('Elektřina Stav'!AI94-'Elektřina Stav'!AH94)*'Elektřina Stav'!$N94</f>
        <v>0</v>
      </c>
      <c r="AI94" s="1">
        <f>('Elektřina Stav'!AJ94-'Elektřina Stav'!AI94)*'Elektřina Stav'!$N94</f>
        <v>0</v>
      </c>
      <c r="AJ94" s="1">
        <f>('Elektřina Stav'!AK94-'Elektřina Stav'!AJ94)*'Elektřina Stav'!$N94</f>
        <v>0</v>
      </c>
      <c r="AK94" s="1">
        <f>('Elektřina Stav'!AL94-'Elektřina Stav'!AK94)*'Elektřina Stav'!$N94</f>
        <v>939</v>
      </c>
      <c r="AL94" s="1">
        <f>('Elektřina Stav'!AM94-'Elektřina Stav'!AL94)*'Elektřina Stav'!$N94</f>
        <v>1070</v>
      </c>
    </row>
    <row r="95" spans="2:42">
      <c r="B95" s="1" t="str">
        <f>'Elektřina Stav'!B95</f>
        <v>H</v>
      </c>
      <c r="C95" s="1">
        <f>'Elektřina Stav'!C95</f>
        <v>94</v>
      </c>
      <c r="D95" s="1">
        <f>'Elektřina Stav'!D95</f>
        <v>0</v>
      </c>
      <c r="E95" s="1" t="str">
        <f>'Elektřina Stav'!E95</f>
        <v>Kompozit</v>
      </c>
      <c r="F95" s="8">
        <f>'Elektřina Stav'!F95</f>
        <v>40</v>
      </c>
      <c r="G95" s="8">
        <f>'Elektřina Stav'!G95</f>
        <v>4000</v>
      </c>
      <c r="H95" s="1">
        <f>'Elektřina Stav'!H95</f>
        <v>1</v>
      </c>
      <c r="I95" s="5">
        <f>'Elektřina Stav'!I95</f>
        <v>16</v>
      </c>
      <c r="J95" s="1">
        <f>'Elektřina Stav'!J95</f>
        <v>0</v>
      </c>
      <c r="K95" s="6">
        <f>'Elektřina Stav'!K95</f>
        <v>0</v>
      </c>
      <c r="L95" s="7">
        <f>'Elektřina Stav'!L95</f>
        <v>0</v>
      </c>
      <c r="M95" s="8">
        <f>'Elektřina Stav'!M95</f>
        <v>62</v>
      </c>
      <c r="N95" s="1">
        <f>'Elektřina Stav'!N95</f>
        <v>1</v>
      </c>
    </row>
    <row r="96" spans="2:42">
      <c r="B96" s="1" t="str">
        <f>'Elektřina Stav'!B96</f>
        <v>H</v>
      </c>
      <c r="C96" s="1">
        <f>'Elektřina Stav'!C96</f>
        <v>49</v>
      </c>
      <c r="D96" s="1">
        <f>'Elektřina Stav'!D96</f>
        <v>0</v>
      </c>
      <c r="E96" s="1" t="str">
        <f>'Elektřina Stav'!E96</f>
        <v>Malafa</v>
      </c>
      <c r="F96" s="8">
        <f>'Elektřina Stav'!F96</f>
        <v>50</v>
      </c>
      <c r="G96" s="8">
        <f>'Elektřina Stav'!G96</f>
        <v>0</v>
      </c>
      <c r="H96" s="1">
        <f>'Elektřina Stav'!H96</f>
        <v>0</v>
      </c>
      <c r="I96" s="5">
        <f>'Elektřina Stav'!I96</f>
        <v>0</v>
      </c>
      <c r="J96" s="1">
        <f>'Elektřina Stav'!J96</f>
        <v>0</v>
      </c>
      <c r="K96" s="6" t="str">
        <f>'Elektřina Stav'!K96</f>
        <v>do 31.3.08</v>
      </c>
      <c r="L96" s="7">
        <f>'Elektřina Stav'!L96</f>
        <v>0</v>
      </c>
      <c r="M96" s="8" t="str">
        <f>'Elektřina Stav'!M96</f>
        <v>M</v>
      </c>
      <c r="N96" s="1">
        <f>'Elektřina Stav'!N96</f>
        <v>1</v>
      </c>
      <c r="O96" s="1">
        <f>('Elektřina Stav'!P96-'Elektřina Stav'!O96)*'Elektřina Stav'!$N96</f>
        <v>70</v>
      </c>
      <c r="P96" s="1">
        <f>('Elektřina Stav'!Q96-'Elektřina Stav'!P96)*'Elektřina Stav'!$N96</f>
        <v>38</v>
      </c>
      <c r="Q96" s="1">
        <f>('Elektřina Stav'!R96-'Elektřina Stav'!Q96)*'Elektřina Stav'!$N96</f>
        <v>183</v>
      </c>
      <c r="R96" s="1">
        <f>('Elektřina Stav'!S96-'Elektřina Stav'!R96)*'Elektřina Stav'!$N96</f>
        <v>270</v>
      </c>
      <c r="S96" s="1">
        <f>('Elektřina Stav'!T96-'Elektřina Stav'!S96)*'Elektřina Stav'!$N96</f>
        <v>300</v>
      </c>
      <c r="T96" s="1">
        <f>('Elektřina Stav'!U96-'Elektřina Stav'!T96)*'Elektřina Stav'!$N96</f>
        <v>184</v>
      </c>
      <c r="U96" s="1">
        <f>('Elektřina Stav'!V96-'Elektřina Stav'!U96)*'Elektřina Stav'!$N96</f>
        <v>349</v>
      </c>
      <c r="V96" s="1">
        <f>('Elektřina Stav'!W96-'Elektřina Stav'!V96)*'Elektřina Stav'!$N96</f>
        <v>332</v>
      </c>
    </row>
    <row r="97" spans="2:36">
      <c r="B97" s="1" t="str">
        <f>'Elektřina Stav'!B97</f>
        <v>H</v>
      </c>
      <c r="C97" s="1">
        <f>'Elektřina Stav'!C97</f>
        <v>66</v>
      </c>
      <c r="D97" s="1" t="str">
        <f>'Elektřina Stav'!D97</f>
        <v>St. dvůr 18</v>
      </c>
      <c r="E97" s="1" t="str">
        <f>'Elektřina Stav'!E97</f>
        <v>Malafa</v>
      </c>
      <c r="F97" s="8">
        <f>'Elektřina Stav'!F97</f>
        <v>18</v>
      </c>
      <c r="G97" s="8">
        <f>'Elektřina Stav'!G97</f>
        <v>1800</v>
      </c>
      <c r="H97" s="1">
        <f>'Elektřina Stav'!H97</f>
        <v>64</v>
      </c>
      <c r="I97" s="5">
        <f>'Elektřina Stav'!I97</f>
        <v>32</v>
      </c>
      <c r="J97" s="1">
        <f>'Elektřina Stav'!J97</f>
        <v>0</v>
      </c>
      <c r="K97" s="6" t="str">
        <f>'Elektřina Stav'!K97</f>
        <v>od 1.4.08</v>
      </c>
      <c r="L97" s="7">
        <f>'Elektřina Stav'!L97</f>
        <v>0</v>
      </c>
      <c r="M97" s="8">
        <f>'Elektřina Stav'!M97</f>
        <v>58</v>
      </c>
      <c r="N97" s="1">
        <f>'Elektřina Stav'!N97</f>
        <v>1</v>
      </c>
      <c r="T97" s="1">
        <f>('Elektřina Stav'!U97-'Elektřina Stav'!T97)*'Elektřina Stav'!$N97</f>
        <v>0</v>
      </c>
      <c r="U97" s="1">
        <f>('Elektřina Stav'!V97-'Elektřina Stav'!U97)*'Elektřina Stav'!$N97</f>
        <v>0</v>
      </c>
      <c r="V97" s="1">
        <f>('Elektřina Stav'!W97-'Elektřina Stav'!V97)*'Elektřina Stav'!$N97</f>
        <v>38260</v>
      </c>
      <c r="W97" s="1">
        <f>('Elektřina Stav'!X97-'Elektřina Stav'!W97)*'Elektřina Stav'!$N97</f>
        <v>0</v>
      </c>
      <c r="X97" s="1">
        <f>('Elektřina Stav'!Y97-'Elektřina Stav'!X97)*'Elektřina Stav'!$N97</f>
        <v>0</v>
      </c>
      <c r="Y97" s="1">
        <f>('Elektřina Stav'!Z97-'Elektřina Stav'!Y97)*'Elektřina Stav'!$N97</f>
        <v>0</v>
      </c>
      <c r="Z97" s="1">
        <f>('Elektřina Stav'!AA97-'Elektřina Stav'!Z97)*'Elektřina Stav'!$N97</f>
        <v>106</v>
      </c>
      <c r="AA97" s="1">
        <f>('Elektřina Stav'!AB97-'Elektřina Stav'!AA97)*'Elektřina Stav'!$N97</f>
        <v>30</v>
      </c>
      <c r="AB97" s="1">
        <f>('Elektřina Stav'!AC97-'Elektřina Stav'!AB97)*'Elektřina Stav'!$N97</f>
        <v>110</v>
      </c>
      <c r="AC97" s="1">
        <f>('Elektřina Stav'!AD97-'Elektřina Stav'!AC97)*'Elektřina Stav'!$N97</f>
        <v>82</v>
      </c>
      <c r="AD97" s="1">
        <f>('Elektřina Stav'!AE97-'Elektřina Stav'!AD97)*'Elektřina Stav'!$N97</f>
        <v>269</v>
      </c>
      <c r="AE97" s="1">
        <f>('Elektřina Stav'!AF97-'Elektřina Stav'!AE97)*'Elektřina Stav'!$N97</f>
        <v>260</v>
      </c>
      <c r="AF97" s="1">
        <f>('Elektřina Stav'!AG97-'Elektřina Stav'!AF97)*'Elektřina Stav'!$N97</f>
        <v>352</v>
      </c>
      <c r="AG97" s="1">
        <f>('Elektřina Stav'!AH97-'Elektřina Stav'!AG97)*'Elektřina Stav'!$N97</f>
        <v>0</v>
      </c>
    </row>
    <row r="98" spans="2:36">
      <c r="B98" s="1" t="str">
        <f>'Elektřina Stav'!B98</f>
        <v>H</v>
      </c>
      <c r="C98" s="1">
        <f>'Elektřina Stav'!C98</f>
        <v>39</v>
      </c>
      <c r="D98" s="1" t="str">
        <f>'Elektřina Stav'!D98</f>
        <v>HT22</v>
      </c>
      <c r="E98" s="1" t="str">
        <f>'Elektřina Stav'!E98</f>
        <v>Pešek (Mezado)</v>
      </c>
      <c r="F98" s="8">
        <f>'Elektřina Stav'!F98</f>
        <v>16</v>
      </c>
      <c r="G98" s="8">
        <f>'Elektřina Stav'!G98</f>
        <v>1600</v>
      </c>
      <c r="H98" s="1">
        <f>'Elektřina Stav'!H98</f>
        <v>6</v>
      </c>
      <c r="I98" s="5">
        <f>'Elektřina Stav'!I98</f>
        <v>35</v>
      </c>
      <c r="J98" s="1">
        <f>'Elektřina Stav'!J98</f>
        <v>0</v>
      </c>
      <c r="K98" s="6" t="str">
        <f>'Elektřina Stav'!K98</f>
        <v>1.11. - 31.11.08</v>
      </c>
      <c r="L98" s="7">
        <f>'Elektřina Stav'!L98</f>
        <v>0</v>
      </c>
      <c r="M98" s="8">
        <f>'Elektřina Stav'!M98</f>
        <v>3</v>
      </c>
      <c r="N98" s="1">
        <f>'Elektřina Stav'!N98</f>
        <v>4</v>
      </c>
      <c r="AD98" s="1">
        <f>('Elektřina Stav'!AE98-'Elektřina Stav'!AD98)*'Elektřina Stav'!$N98</f>
        <v>1776</v>
      </c>
    </row>
    <row r="99" spans="2:36">
      <c r="B99" s="1" t="str">
        <f>'Elektřina Stav'!B99</f>
        <v>H</v>
      </c>
      <c r="C99" s="1">
        <f>'Elektřina Stav'!C99</f>
        <v>39</v>
      </c>
      <c r="D99" s="1" t="str">
        <f>'Elektřina Stav'!D99</f>
        <v>Elektro 16</v>
      </c>
      <c r="E99" s="1" t="str">
        <f>'Elektřina Stav'!E99</f>
        <v>Pešek (Mezado)</v>
      </c>
      <c r="F99" s="8">
        <f>'Elektřina Stav'!F99</f>
        <v>16</v>
      </c>
      <c r="G99" s="8">
        <f>'Elektřina Stav'!G99</f>
        <v>1600</v>
      </c>
      <c r="H99" s="1">
        <f>'Elektřina Stav'!H99</f>
        <v>6</v>
      </c>
      <c r="I99" s="5">
        <f>'Elektřina Stav'!I99</f>
        <v>35</v>
      </c>
      <c r="J99" s="1">
        <f>'Elektřina Stav'!J99</f>
        <v>0</v>
      </c>
      <c r="K99" s="6" t="str">
        <f>'Elektřina Stav'!K99</f>
        <v>od 1.11.08</v>
      </c>
      <c r="L99" s="7">
        <f>'Elektřina Stav'!L99</f>
        <v>0</v>
      </c>
      <c r="M99" s="8">
        <f>'Elektřina Stav'!M99</f>
        <v>60</v>
      </c>
      <c r="N99" s="1">
        <f>'Elektřina Stav'!N99</f>
        <v>1</v>
      </c>
      <c r="AD99" s="1">
        <f>('Elektřina Stav'!AE99-'Elektřina Stav'!AD99)*'Elektřina Stav'!$N99</f>
        <v>444</v>
      </c>
      <c r="AE99" s="1">
        <f>('Elektřina Stav'!AF99-'Elektřina Stav'!AE99)*'Elektřina Stav'!$N99</f>
        <v>-18227</v>
      </c>
      <c r="AF99" s="1">
        <f>('Elektřina Stav'!AG99-'Elektřina Stav'!AF99)*'Elektřina Stav'!$N99</f>
        <v>669</v>
      </c>
      <c r="AG99" s="1">
        <f>('Elektřina Stav'!AH99-'Elektřina Stav'!AG99)*'Elektřina Stav'!$N99</f>
        <v>738</v>
      </c>
      <c r="AH99" s="1">
        <f>('Elektřina Stav'!AI99-'Elektřina Stav'!AH99)*'Elektřina Stav'!$N99</f>
        <v>165</v>
      </c>
    </row>
    <row r="100" spans="2:36">
      <c r="B100" s="1" t="str">
        <f>'Elektřina Stav'!B100</f>
        <v>H</v>
      </c>
      <c r="C100" s="1">
        <f>'Elektřina Stav'!C100</f>
        <v>84</v>
      </c>
      <c r="D100" s="1" t="str">
        <f>'Elektřina Stav'!D100</f>
        <v>PT3</v>
      </c>
      <c r="E100" s="1" t="str">
        <f>'Elektřina Stav'!E100</f>
        <v>Silhouette</v>
      </c>
      <c r="F100" s="8">
        <f>'Elektřina Stav'!F100</f>
        <v>27</v>
      </c>
      <c r="G100" s="8">
        <f>'Elektřina Stav'!G100</f>
        <v>2700</v>
      </c>
      <c r="H100" s="1" t="str">
        <f>'Elektřina Stav'!H100</f>
        <v>3-9</v>
      </c>
      <c r="I100" s="5">
        <f>'Elektřina Stav'!I100</f>
        <v>400</v>
      </c>
      <c r="J100" s="1">
        <f>'Elektřina Stav'!J100</f>
        <v>0</v>
      </c>
      <c r="K100" s="6" t="str">
        <f>'Elektřina Stav'!K100</f>
        <v>16.2. - 4.10.08</v>
      </c>
      <c r="L100" s="7">
        <f>'Elektřina Stav'!L100</f>
        <v>0</v>
      </c>
      <c r="M100" s="8">
        <f>'Elektřina Stav'!M100</f>
        <v>1</v>
      </c>
      <c r="N100" s="1">
        <f>'Elektřina Stav'!N100</f>
        <v>6</v>
      </c>
      <c r="T100" s="1">
        <f>('Elektřina Stav'!U100-'Elektřina Stav'!T100)*'Elektřina Stav'!$N100</f>
        <v>138</v>
      </c>
      <c r="U100" s="1">
        <f>('Elektřina Stav'!V100-'Elektřina Stav'!U100)*'Elektřina Stav'!$N100</f>
        <v>3456</v>
      </c>
      <c r="V100" s="1">
        <f>('Elektřina Stav'!W100-'Elektřina Stav'!V100)*'Elektřina Stav'!$N100</f>
        <v>7878</v>
      </c>
      <c r="W100" s="1">
        <f>('Elektřina Stav'!X100-'Elektřina Stav'!W100)*'Elektřina Stav'!$N100</f>
        <v>7884</v>
      </c>
      <c r="X100" s="1">
        <f>('Elektřina Stav'!Y100-'Elektřina Stav'!X100)*'Elektřina Stav'!$N100</f>
        <v>6846</v>
      </c>
      <c r="Y100" s="1">
        <f>('Elektřina Stav'!Z100-'Elektřina Stav'!Y100)*'Elektřina Stav'!$N100</f>
        <v>7164</v>
      </c>
      <c r="Z100" s="1">
        <f>('Elektřina Stav'!AA100-'Elektřina Stav'!Z100)*'Elektřina Stav'!$N100</f>
        <v>8754</v>
      </c>
      <c r="AA100" s="1">
        <f>('Elektřina Stav'!AB100-'Elektřina Stav'!AA100)*'Elektřina Stav'!$N100</f>
        <v>8178</v>
      </c>
      <c r="AB100" s="1">
        <f>('Elektřina Stav'!AC100-'Elektřina Stav'!AB100)*'Elektřina Stav'!$N100</f>
        <v>8364</v>
      </c>
      <c r="AC100" s="1">
        <f>('Elektřina Stav'!AD100-'Elektřina Stav'!AC100)*'Elektřina Stav'!$N100</f>
        <v>1566</v>
      </c>
    </row>
    <row r="101" spans="2:36">
      <c r="B101" s="1" t="str">
        <f>'Elektřina Stav'!B101</f>
        <v>H</v>
      </c>
      <c r="C101" s="1">
        <f>'Elektřina Stav'!C101</f>
        <v>38</v>
      </c>
      <c r="D101" s="1" t="str">
        <f>'Elektřina Stav'!D101</f>
        <v>HT22</v>
      </c>
      <c r="E101" s="1" t="str">
        <f>'Elektřina Stav'!E101</f>
        <v>Silhouette</v>
      </c>
      <c r="F101" s="8">
        <f>'Elektřina Stav'!F101</f>
        <v>27</v>
      </c>
      <c r="G101" s="8">
        <f>'Elektřina Stav'!G101</f>
        <v>2700</v>
      </c>
      <c r="H101" s="1">
        <f>'Elektřina Stav'!H101</f>
        <v>5</v>
      </c>
      <c r="I101" s="5">
        <f>'Elektřina Stav'!I101</f>
        <v>200</v>
      </c>
      <c r="J101" s="1">
        <f>'Elektřina Stav'!J101</f>
        <v>0</v>
      </c>
      <c r="K101" s="6" t="str">
        <f>'Elektřina Stav'!K101</f>
        <v>do 4.10.08</v>
      </c>
      <c r="L101" s="7">
        <f>'Elektřina Stav'!L101</f>
        <v>0</v>
      </c>
      <c r="M101" s="8">
        <f>'Elektřina Stav'!M101</f>
        <v>2</v>
      </c>
      <c r="N101" s="1">
        <f>'Elektřina Stav'!N101</f>
        <v>4</v>
      </c>
      <c r="O101" s="1">
        <f>('Elektřina Stav'!P101-'Elektřina Stav'!O101)*'Elektřina Stav'!$N101</f>
        <v>3056</v>
      </c>
      <c r="P101" s="1">
        <f>('Elektřina Stav'!Q101-'Elektřina Stav'!P101)*'Elektřina Stav'!$N101</f>
        <v>5408</v>
      </c>
      <c r="Q101" s="1">
        <f>('Elektřina Stav'!R101-'Elektřina Stav'!Q101)*'Elektřina Stav'!$N101</f>
        <v>6768</v>
      </c>
      <c r="R101" s="1">
        <f>('Elektřina Stav'!S101-'Elektřina Stav'!R101)*'Elektřina Stav'!$N101</f>
        <v>-391188</v>
      </c>
      <c r="S101" s="1">
        <f>('Elektřina Stav'!T101-'Elektřina Stav'!S101)*'Elektřina Stav'!$N101</f>
        <v>6008</v>
      </c>
      <c r="T101" s="1">
        <f>('Elektřina Stav'!U101-'Elektřina Stav'!T101)*'Elektřina Stav'!$N101</f>
        <v>5896</v>
      </c>
      <c r="U101" s="1">
        <f>('Elektřina Stav'!V101-'Elektřina Stav'!U101)*'Elektřina Stav'!$N101</f>
        <v>6904</v>
      </c>
      <c r="V101" s="1">
        <f>('Elektřina Stav'!W101-'Elektřina Stav'!V101)*'Elektřina Stav'!$N101</f>
        <v>5036</v>
      </c>
      <c r="W101" s="1">
        <f>('Elektřina Stav'!X101-'Elektřina Stav'!W101)*'Elektřina Stav'!$N101</f>
        <v>5140</v>
      </c>
      <c r="X101" s="1">
        <f>('Elektřina Stav'!Y101-'Elektřina Stav'!X101)*'Elektřina Stav'!$N101</f>
        <v>3768</v>
      </c>
      <c r="Y101" s="1">
        <f>('Elektřina Stav'!Z101-'Elektřina Stav'!Y101)*'Elektřina Stav'!$N101</f>
        <v>2428</v>
      </c>
      <c r="Z101" s="1">
        <f>('Elektřina Stav'!AA101-'Elektřina Stav'!Z101)*'Elektřina Stav'!$N101</f>
        <v>3052</v>
      </c>
      <c r="AA101" s="1">
        <f>('Elektřina Stav'!AB101-'Elektřina Stav'!AA101)*'Elektřina Stav'!$N101</f>
        <v>3192</v>
      </c>
      <c r="AB101" s="1">
        <f>('Elektřina Stav'!AC101-'Elektřina Stav'!AB101)*'Elektřina Stav'!$N101</f>
        <v>5472</v>
      </c>
      <c r="AC101" s="1">
        <f>('Elektřina Stav'!AD101-'Elektřina Stav'!AC101)*'Elektřina Stav'!$N101</f>
        <v>1124</v>
      </c>
    </row>
    <row r="102" spans="2:36">
      <c r="B102" s="1" t="str">
        <f>'Elektřina Stav'!B102</f>
        <v>H</v>
      </c>
      <c r="C102" s="1">
        <f>'Elektřina Stav'!C102</f>
        <v>99</v>
      </c>
      <c r="D102" s="1" t="str">
        <f>'Elektřina Stav'!D102</f>
        <v>PT1</v>
      </c>
      <c r="E102" s="1" t="str">
        <f>'Elektřina Stav'!E102</f>
        <v>Špíral</v>
      </c>
      <c r="F102" s="8">
        <f>'Elektřina Stav'!F102</f>
        <v>11</v>
      </c>
      <c r="G102" s="8">
        <f>'Elektřina Stav'!G102</f>
        <v>1100</v>
      </c>
      <c r="H102" s="1">
        <f>'Elektřina Stav'!H102</f>
        <v>50</v>
      </c>
      <c r="I102" s="5">
        <f>'Elektřina Stav'!I102</f>
        <v>125</v>
      </c>
      <c r="J102" s="1">
        <f>'Elektřina Stav'!J102</f>
        <v>0</v>
      </c>
      <c r="K102" s="6" t="str">
        <f>'Elektřina Stav'!K102</f>
        <v>od února 09</v>
      </c>
      <c r="L102" s="7">
        <f>'Elektřina Stav'!L102</f>
        <v>0</v>
      </c>
      <c r="M102" s="8">
        <f>'Elektřina Stav'!M102</f>
        <v>22</v>
      </c>
      <c r="N102" s="1">
        <f>'Elektřina Stav'!N102</f>
        <v>4</v>
      </c>
      <c r="AG102" s="1">
        <f>('Elektřina Stav'!AH102-'Elektřina Stav'!AG102)*'Elektřina Stav'!$N102</f>
        <v>342</v>
      </c>
      <c r="AH102" s="1">
        <f>('Elektřina Stav'!AI102-'Elektřina Stav'!AH102)*'Elektřina Stav'!$N102</f>
        <v>1120</v>
      </c>
      <c r="AI102" s="1">
        <f>('Elektřina Stav'!AJ102-'Elektřina Stav'!AI102)*'Elektřina Stav'!$N102</f>
        <v>1025.1999999999971</v>
      </c>
    </row>
    <row r="103" spans="2:36">
      <c r="B103" s="1" t="str">
        <f>'Elektřina Stav'!B103</f>
        <v>H</v>
      </c>
      <c r="C103" s="1">
        <f>'Elektřina Stav'!C103</f>
        <v>78</v>
      </c>
      <c r="D103" s="1" t="str">
        <f>'Elektřina Stav'!D103</f>
        <v>Šatny 13</v>
      </c>
      <c r="E103" s="1" t="str">
        <f>'Elektřina Stav'!E103</f>
        <v>Šustr</v>
      </c>
      <c r="F103" s="8">
        <f>'Elektřina Stav'!F103</f>
        <v>13</v>
      </c>
      <c r="G103" s="8">
        <f>'Elektřina Stav'!G103</f>
        <v>1300</v>
      </c>
      <c r="H103" s="1">
        <f>'Elektřina Stav'!H103</f>
        <v>61</v>
      </c>
      <c r="I103" s="5">
        <f>'Elektřina Stav'!I103</f>
        <v>50</v>
      </c>
      <c r="J103" s="1">
        <f>'Elektřina Stav'!J103</f>
        <v>0</v>
      </c>
      <c r="K103" s="6" t="str">
        <f>'Elektřina Stav'!K103</f>
        <v>od 24.1.08</v>
      </c>
      <c r="L103" s="7">
        <f>'Elektřina Stav'!L103</f>
        <v>0</v>
      </c>
      <c r="M103" s="8">
        <f>'Elektřina Stav'!M103</f>
        <v>56</v>
      </c>
      <c r="N103" s="1">
        <f>'Elektřina Stav'!N103</f>
        <v>1</v>
      </c>
      <c r="T103" s="1">
        <f>('Elektřina Stav'!U103-'Elektřina Stav'!T103)*'Elektřina Stav'!$N103</f>
        <v>45</v>
      </c>
      <c r="U103" s="1">
        <f>('Elektřina Stav'!V103-'Elektřina Stav'!U103)*'Elektřina Stav'!$N103</f>
        <v>309</v>
      </c>
      <c r="V103" s="1">
        <f>('Elektřina Stav'!W103-'Elektřina Stav'!V103)*'Elektřina Stav'!$N103</f>
        <v>270</v>
      </c>
      <c r="W103" s="1">
        <f>('Elektřina Stav'!X103-'Elektřina Stav'!W103)*'Elektřina Stav'!$N103</f>
        <v>243</v>
      </c>
      <c r="X103" s="1">
        <f>('Elektřina Stav'!Y103-'Elektřina Stav'!X103)*'Elektřina Stav'!$N103</f>
        <v>351</v>
      </c>
      <c r="Y103" s="1">
        <f>('Elektřina Stav'!Z103-'Elektřina Stav'!Y103)*'Elektřina Stav'!$N103</f>
        <v>314</v>
      </c>
      <c r="Z103" s="1">
        <f>('Elektřina Stav'!AA103-'Elektřina Stav'!Z103)*'Elektřina Stav'!$N103</f>
        <v>277</v>
      </c>
      <c r="AA103" s="1">
        <f>('Elektřina Stav'!AB103-'Elektřina Stav'!AA103)*'Elektřina Stav'!$N103</f>
        <v>311</v>
      </c>
      <c r="AB103" s="1">
        <f>('Elektřina Stav'!AC103-'Elektřina Stav'!AB103)*'Elektřina Stav'!$N103</f>
        <v>400</v>
      </c>
      <c r="AC103" s="1">
        <f>('Elektřina Stav'!AD103-'Elektřina Stav'!AC103)*'Elektřina Stav'!$N103</f>
        <v>494</v>
      </c>
      <c r="AD103" s="1">
        <f>('Elektřina Stav'!AE103-'Elektřina Stav'!AD103)*'Elektřina Stav'!$N103</f>
        <v>332</v>
      </c>
      <c r="AE103" s="1">
        <f>('Elektřina Stav'!AF103-'Elektřina Stav'!AE103)*'Elektřina Stav'!$N103</f>
        <v>332</v>
      </c>
      <c r="AF103" s="1">
        <f>('Elektřina Stav'!AG103-'Elektřina Stav'!AF103)*'Elektřina Stav'!$N103</f>
        <v>371</v>
      </c>
      <c r="AG103" s="1">
        <f>('Elektřina Stav'!AH103-'Elektřina Stav'!AG103)*'Elektřina Stav'!$N103</f>
        <v>244</v>
      </c>
      <c r="AH103" s="1">
        <f>('Elektřina Stav'!AI103-'Elektřina Stav'!AH103)*'Elektřina Stav'!$N103</f>
        <v>322</v>
      </c>
      <c r="AI103" s="1">
        <f>('Elektřina Stav'!AJ103-'Elektřina Stav'!AI103)*'Elektřina Stav'!$N103</f>
        <v>18</v>
      </c>
      <c r="AJ103" s="1">
        <f>('Elektřina Stav'!AK103-'Elektřina Stav'!AJ103)*'Elektřina Stav'!$N103</f>
        <v>1</v>
      </c>
    </row>
    <row r="104" spans="2:36">
      <c r="B104" s="1" t="str">
        <f>'Elektřina Stav'!B104</f>
        <v>H</v>
      </c>
      <c r="C104" s="1">
        <f>'Elektřina Stav'!C104</f>
        <v>1</v>
      </c>
      <c r="D104" s="1" t="str">
        <f>'Elektřina Stav'!D104</f>
        <v>PT1</v>
      </c>
      <c r="E104" s="1" t="str">
        <f>'Elektřina Stav'!E104</f>
        <v>Wilden</v>
      </c>
      <c r="F104" s="8">
        <f>'Elektřina Stav'!F104</f>
        <v>50</v>
      </c>
      <c r="G104" s="8">
        <f>'Elektřina Stav'!G104</f>
        <v>5000</v>
      </c>
      <c r="H104" s="1">
        <f>'Elektřina Stav'!H104</f>
        <v>64</v>
      </c>
      <c r="I104" s="5">
        <f>'Elektřina Stav'!I104</f>
        <v>125</v>
      </c>
      <c r="J104" s="1">
        <f>'Elektřina Stav'!J104</f>
        <v>0</v>
      </c>
      <c r="K104" s="6" t="str">
        <f>'Elektřina Stav'!K104</f>
        <v>konec 20.4.08</v>
      </c>
      <c r="L104" s="7">
        <f>'Elektřina Stav'!L104</f>
        <v>0</v>
      </c>
      <c r="M104" s="8">
        <f>'Elektřina Stav'!M104</f>
        <v>1</v>
      </c>
      <c r="N104" s="1">
        <f>'Elektřina Stav'!N104</f>
        <v>40</v>
      </c>
      <c r="O104" s="1">
        <f>('Elektřina Stav'!P104-'Elektřina Stav'!O104)*'Elektřina Stav'!$N104</f>
        <v>4360</v>
      </c>
      <c r="P104" s="1">
        <f>('Elektřina Stav'!Q104-'Elektřina Stav'!P104)*'Elektřina Stav'!$N104</f>
        <v>3360</v>
      </c>
      <c r="Q104" s="1">
        <f>('Elektřina Stav'!R104-'Elektřina Stav'!Q104)*'Elektřina Stav'!$N104</f>
        <v>3680</v>
      </c>
      <c r="R104" s="1">
        <f>('Elektřina Stav'!S104-'Elektřina Stav'!R104)*'Elektřina Stav'!$N104</f>
        <v>3680</v>
      </c>
      <c r="S104" s="1">
        <f>('Elektřina Stav'!T104-'Elektřina Stav'!S104)*'Elektřina Stav'!$N104</f>
        <v>2480</v>
      </c>
      <c r="T104" s="1">
        <f>('Elektřina Stav'!U104-'Elektřina Stav'!T104)*'Elektřina Stav'!$N104</f>
        <v>3520</v>
      </c>
      <c r="U104" s="1">
        <f>('Elektřina Stav'!V104-'Elektřina Stav'!U104)*'Elektřina Stav'!$N104</f>
        <v>3360</v>
      </c>
      <c r="V104" s="1">
        <f>('Elektřina Stav'!W104-'Elektřina Stav'!V104)*'Elektřina Stav'!$N104</f>
        <v>3840</v>
      </c>
      <c r="W104" s="1">
        <f>('Elektřina Stav'!X104-'Elektřina Stav'!W104)*'Elektřina Stav'!$N104</f>
        <v>2200</v>
      </c>
    </row>
    <row r="105" spans="2:36">
      <c r="B105" s="1" t="str">
        <f>'Elektřina Stav'!B105</f>
        <v>H</v>
      </c>
      <c r="C105" s="1">
        <f>'Elektřina Stav'!C105</f>
        <v>63</v>
      </c>
      <c r="D105" s="1" t="str">
        <f>'Elektřina Stav'!D105</f>
        <v>PT3</v>
      </c>
      <c r="E105" s="1" t="str">
        <f>'Elektřina Stav'!E105</f>
        <v>Wilden</v>
      </c>
      <c r="F105" s="8">
        <f>'Elektřina Stav'!F105</f>
        <v>58</v>
      </c>
      <c r="G105" s="8">
        <f>'Elektřina Stav'!G105</f>
        <v>0</v>
      </c>
      <c r="H105" s="1">
        <f>'Elektřina Stav'!H105</f>
        <v>0</v>
      </c>
      <c r="I105" s="5">
        <f>'Elektřina Stav'!I105</f>
        <v>125</v>
      </c>
      <c r="J105" s="1">
        <f>'Elektřina Stav'!J105</f>
        <v>0</v>
      </c>
      <c r="K105" s="6" t="str">
        <f>'Elektřina Stav'!K105</f>
        <v>do 30.6.08</v>
      </c>
      <c r="L105" s="7">
        <f>'Elektřina Stav'!L105</f>
        <v>0</v>
      </c>
      <c r="M105" s="8">
        <f>'Elektřina Stav'!M105</f>
        <v>19</v>
      </c>
      <c r="N105" s="1">
        <f>'Elektřina Stav'!N105</f>
        <v>8</v>
      </c>
      <c r="O105" s="1">
        <f>('Elektřina Stav'!P105-'Elektřina Stav'!O105)*'Elektřina Stav'!$N105</f>
        <v>4472</v>
      </c>
      <c r="P105" s="1">
        <f>('Elektřina Stav'!Q105-'Elektřina Stav'!P105)*'Elektřina Stav'!$N105</f>
        <v>4528</v>
      </c>
      <c r="Q105" s="1">
        <f>('Elektřina Stav'!R105-'Elektřina Stav'!Q105)*'Elektřina Stav'!$N105</f>
        <v>5184</v>
      </c>
      <c r="R105" s="1">
        <f>('Elektřina Stav'!S105-'Elektřina Stav'!R105)*'Elektřina Stav'!$N105</f>
        <v>5008</v>
      </c>
      <c r="S105" s="1">
        <f>('Elektřina Stav'!T105-'Elektřina Stav'!S105)*'Elektřina Stav'!$N105</f>
        <v>3392</v>
      </c>
      <c r="T105" s="1">
        <f>('Elektřina Stav'!U105-'Elektřina Stav'!T105)*'Elektřina Stav'!$N105</f>
        <v>6032</v>
      </c>
      <c r="U105" s="1">
        <f>('Elektřina Stav'!V105-'Elektřina Stav'!U105)*'Elektřina Stav'!$N105</f>
        <v>5224</v>
      </c>
      <c r="V105" s="1">
        <f>('Elektřina Stav'!W105-'Elektřina Stav'!V105)*'Elektřina Stav'!$N105</f>
        <v>2624</v>
      </c>
      <c r="W105" s="1">
        <f>('Elektřina Stav'!X105-'Elektřina Stav'!W105)*'Elektřina Stav'!$N105</f>
        <v>1096</v>
      </c>
      <c r="X105" s="1">
        <f>('Elektřina Stav'!Y105-'Elektřina Stav'!X105)*'Elektřina Stav'!$N105</f>
        <v>0</v>
      </c>
      <c r="Y105" s="1">
        <f>('Elektřina Stav'!Z105-'Elektřina Stav'!Y105)*'Elektřina Stav'!$N105</f>
        <v>0</v>
      </c>
    </row>
    <row r="106" spans="2:36">
      <c r="B106" s="1" t="str">
        <f>'Elektřina Stav'!B106</f>
        <v>H</v>
      </c>
      <c r="C106" s="1">
        <f>'Elektřina Stav'!C106</f>
        <v>31</v>
      </c>
      <c r="D106" s="1" t="str">
        <f>'Elektřina Stav'!D106</f>
        <v>PT4</v>
      </c>
      <c r="E106" s="1" t="str">
        <f>'Elektřina Stav'!E106</f>
        <v>Wilden</v>
      </c>
      <c r="F106" s="8">
        <f>'Elektřina Stav'!F106</f>
        <v>40</v>
      </c>
      <c r="G106" s="8">
        <f>'Elektřina Stav'!G106</f>
        <v>4000</v>
      </c>
      <c r="H106" s="1">
        <f>'Elektřina Stav'!H106</f>
        <v>20</v>
      </c>
      <c r="I106" s="5">
        <f>'Elektřina Stav'!I106</f>
        <v>180</v>
      </c>
      <c r="J106" s="1">
        <f>'Elektřina Stav'!J106</f>
        <v>0</v>
      </c>
      <c r="K106" s="6">
        <f>'Elektřina Stav'!K106</f>
        <v>0</v>
      </c>
      <c r="L106" s="7" t="str">
        <f>'Elektřina Stav'!L106</f>
        <v>N767642</v>
      </c>
      <c r="M106" s="8">
        <f>'Elektřina Stav'!M106</f>
        <v>15</v>
      </c>
      <c r="N106" s="1">
        <f>'Elektřina Stav'!N106</f>
        <v>80</v>
      </c>
      <c r="O106" s="1">
        <f>('Elektřina Stav'!P106-'Elektřina Stav'!O106)*'Elektřina Stav'!$N106</f>
        <v>800</v>
      </c>
      <c r="P106" s="1">
        <f>('Elektřina Stav'!Q106-'Elektřina Stav'!P106)*'Elektřina Stav'!$N106</f>
        <v>640</v>
      </c>
      <c r="Q106" s="1">
        <f>('Elektřina Stav'!R106-'Elektřina Stav'!Q106)*'Elektřina Stav'!$N106</f>
        <v>1040</v>
      </c>
      <c r="R106" s="1">
        <f>('Elektřina Stav'!S106-'Elektřina Stav'!R106)*'Elektřina Stav'!$N106</f>
        <v>3440</v>
      </c>
      <c r="S106" s="1">
        <f>('Elektřina Stav'!T106-'Elektřina Stav'!S106)*'Elektřina Stav'!$N106</f>
        <v>6480</v>
      </c>
      <c r="T106" s="1">
        <f>('Elektřina Stav'!U106-'Elektřina Stav'!T106)*'Elektřina Stav'!$N106</f>
        <v>5520</v>
      </c>
      <c r="U106" s="1">
        <f>('Elektřina Stav'!V106-'Elektřina Stav'!U106)*'Elektřina Stav'!$N106</f>
        <v>4560</v>
      </c>
      <c r="V106" s="1">
        <f>('Elektřina Stav'!W106-'Elektřina Stav'!V106)*'Elektřina Stav'!$N106</f>
        <v>5040</v>
      </c>
      <c r="W106" s="1">
        <f>('Elektřina Stav'!X106-'Elektřina Stav'!W106)*'Elektřina Stav'!$N106</f>
        <v>3440</v>
      </c>
      <c r="X106" s="1">
        <f>('Elektřina Stav'!Y106-'Elektřina Stav'!X106)*'Elektřina Stav'!$N106</f>
        <v>1120</v>
      </c>
      <c r="Y106" s="1">
        <f>('Elektřina Stav'!Z106-'Elektřina Stav'!Y106)*'Elektřina Stav'!$N106</f>
        <v>560</v>
      </c>
      <c r="Z106" s="1">
        <f>('Elektřina Stav'!AA106-'Elektřina Stav'!Z106)*'Elektřina Stav'!$N106</f>
        <v>160</v>
      </c>
      <c r="AA106" s="1">
        <f>('Elektřina Stav'!AB106-'Elektřina Stav'!AA106)*'Elektřina Stav'!$N106</f>
        <v>80</v>
      </c>
      <c r="AB106" s="1">
        <f>('Elektřina Stav'!AC106-'Elektřina Stav'!AB106)*'Elektřina Stav'!$N106</f>
        <v>1040</v>
      </c>
      <c r="AC106" s="1">
        <f>('Elektřina Stav'!AD106-'Elektřina Stav'!AC106)*'Elektřina Stav'!$N106</f>
        <v>2480</v>
      </c>
      <c r="AD106" s="1">
        <f>('Elektřina Stav'!AE106-'Elektřina Stav'!AD106)*'Elektřina Stav'!$N106</f>
        <v>3040</v>
      </c>
      <c r="AE106" s="1">
        <f>('Elektřina Stav'!AF106-'Elektřina Stav'!AE106)*'Elektřina Stav'!$N106</f>
        <v>2720</v>
      </c>
      <c r="AF106" s="1">
        <f>('Elektřina Stav'!AG106-'Elektřina Stav'!AF106)*'Elektřina Stav'!$N106</f>
        <v>7680</v>
      </c>
      <c r="AG106" s="1">
        <f>('Elektřina Stav'!AH106-'Elektřina Stav'!AG106)*'Elektřina Stav'!$N106</f>
        <v>5200</v>
      </c>
      <c r="AH106" s="1">
        <f>('Elektřina Stav'!AI106-'Elektřina Stav'!AH106)*'Elektřina Stav'!$N106</f>
        <v>560</v>
      </c>
    </row>
    <row r="107" spans="2:36">
      <c r="B107" s="1" t="str">
        <f>'Elektřina Stav'!B107</f>
        <v>H</v>
      </c>
      <c r="C107" s="1">
        <f>'Elektřina Stav'!C107</f>
        <v>50</v>
      </c>
      <c r="D107" s="1" t="str">
        <f>'Elektřina Stav'!D107</f>
        <v>Wilden st.</v>
      </c>
      <c r="E107" s="1" t="str">
        <f>'Elektřina Stav'!E107</f>
        <v>Wilden</v>
      </c>
      <c r="F107" s="8">
        <f>'Elektřina Stav'!F107</f>
        <v>84</v>
      </c>
      <c r="G107" s="8" t="str">
        <f>'Elektřina Stav'!G107</f>
        <v>8400 W1 st.</v>
      </c>
      <c r="H107" s="1">
        <f>'Elektřina Stav'!H107</f>
        <v>18</v>
      </c>
      <c r="I107" s="5">
        <f>'Elektřina Stav'!I107</f>
        <v>1800</v>
      </c>
      <c r="J107" s="1">
        <f>'Elektřina Stav'!J107</f>
        <v>0</v>
      </c>
      <c r="K107" s="6" t="str">
        <f>'Elektřina Stav'!K107</f>
        <v>do 1.10.08 12:15</v>
      </c>
      <c r="L107" s="7">
        <f>'Elektřina Stav'!L107</f>
        <v>5652171</v>
      </c>
      <c r="M107" s="8">
        <f>'Elektřina Stav'!M107</f>
        <v>1</v>
      </c>
      <c r="N107" s="1">
        <f>'Elektřina Stav'!N107</f>
        <v>40</v>
      </c>
      <c r="O107" s="1">
        <f>('Elektřina Stav'!P107-'Elektřina Stav'!O107)*'Elektřina Stav'!$N107</f>
        <v>428440</v>
      </c>
      <c r="P107" s="1">
        <f>('Elektřina Stav'!Q107-'Elektřina Stav'!P107)*'Elektřina Stav'!$N107</f>
        <v>407720</v>
      </c>
      <c r="Q107" s="1">
        <f>('Elektřina Stav'!R107-'Elektřina Stav'!Q107)*'Elektřina Stav'!$N107</f>
        <v>409400</v>
      </c>
      <c r="R107" s="1">
        <f>('Elektřina Stav'!S107-'Elektřina Stav'!R107)*'Elektřina Stav'!$N107</f>
        <v>374720</v>
      </c>
      <c r="S107" s="1">
        <f>('Elektřina Stav'!T107-'Elektřina Stav'!S107)*'Elektřina Stav'!$N107</f>
        <v>298440</v>
      </c>
      <c r="T107" s="1">
        <f>('Elektřina Stav'!U107-'Elektřina Stav'!T107)*'Elektřina Stav'!$N107</f>
        <v>-3625200</v>
      </c>
      <c r="U107" s="1">
        <f>('Elektřina Stav'!V107-'Elektřina Stav'!U107)*'Elektřina Stav'!$N107</f>
        <v>377480</v>
      </c>
      <c r="V107" s="1">
        <f>('Elektřina Stav'!W107-'Elektřina Stav'!V107)*'Elektřina Stav'!$N107</f>
        <v>413360</v>
      </c>
      <c r="W107" s="1">
        <f>('Elektřina Stav'!X107-'Elektřina Stav'!W107)*'Elektřina Stav'!$N107</f>
        <v>395800</v>
      </c>
      <c r="X107" s="1">
        <f>('Elektřina Stav'!Y107-'Elektřina Stav'!X107)*'Elektřina Stav'!$N107</f>
        <v>395120</v>
      </c>
      <c r="Y107" s="1">
        <f>('Elektřina Stav'!Z107-'Elektřina Stav'!Y107)*'Elektřina Stav'!$N107</f>
        <v>468040</v>
      </c>
      <c r="Z107" s="1">
        <f>('Elektřina Stav'!AA107-'Elektřina Stav'!Z107)*'Elektřina Stav'!$N107</f>
        <v>445640</v>
      </c>
      <c r="AA107" s="1">
        <f>('Elektřina Stav'!AB107-'Elektřina Stav'!AA107)*'Elektřina Stav'!$N107</f>
        <v>420320</v>
      </c>
      <c r="AB107" s="1">
        <f>('Elektřina Stav'!AC107-'Elektřina Stav'!AB107)*'Elektřina Stav'!$N107</f>
        <v>410920</v>
      </c>
    </row>
    <row r="108" spans="2:36">
      <c r="B108" s="1" t="str">
        <f>'Elektřina Stav'!B108</f>
        <v>H</v>
      </c>
      <c r="C108" s="1">
        <f>'Elektřina Stav'!C108</f>
        <v>51</v>
      </c>
      <c r="D108" s="1" t="str">
        <f>'Elektřina Stav'!D108</f>
        <v>Wilden st.</v>
      </c>
      <c r="E108" s="1" t="str">
        <f>'Elektřina Stav'!E108</f>
        <v>Wilden</v>
      </c>
      <c r="F108" s="8">
        <f>'Elektřina Stav'!F108</f>
        <v>84</v>
      </c>
      <c r="G108" s="8" t="str">
        <f>'Elektřina Stav'!G108</f>
        <v>8400 W2 st.</v>
      </c>
      <c r="H108" s="1">
        <f>'Elektřina Stav'!H108</f>
        <v>17</v>
      </c>
      <c r="I108" s="5">
        <f>'Elektřina Stav'!I108</f>
        <v>1800</v>
      </c>
      <c r="J108" s="1">
        <f>'Elektřina Stav'!J108</f>
        <v>0</v>
      </c>
      <c r="K108" s="6" t="str">
        <f>'Elektřina Stav'!K108</f>
        <v>do 1.10.08 12:15</v>
      </c>
      <c r="L108" s="7">
        <f>'Elektřina Stav'!L108</f>
        <v>1931909</v>
      </c>
      <c r="M108" s="8">
        <f>'Elektřina Stav'!M108</f>
        <v>2</v>
      </c>
      <c r="N108" s="1">
        <f>'Elektřina Stav'!N108</f>
        <v>40</v>
      </c>
      <c r="O108" s="1">
        <f>('Elektřina Stav'!P108-'Elektřina Stav'!O108)*'Elektřina Stav'!$N108</f>
        <v>242560</v>
      </c>
      <c r="P108" s="1">
        <f>('Elektřina Stav'!Q108-'Elektřina Stav'!P108)*'Elektřina Stav'!$N108</f>
        <v>278560</v>
      </c>
      <c r="Q108" s="1">
        <f>('Elektřina Stav'!R108-'Elektřina Stav'!Q108)*'Elektřina Stav'!$N108</f>
        <v>299400</v>
      </c>
      <c r="R108" s="1">
        <f>('Elektřina Stav'!S108-'Elektřina Stav'!R108)*'Elektřina Stav'!$N108</f>
        <v>287520</v>
      </c>
      <c r="S108" s="1">
        <f>('Elektřina Stav'!T108-'Elektřina Stav'!S108)*'Elektřina Stav'!$N108</f>
        <v>201720</v>
      </c>
      <c r="T108" s="1">
        <f>('Elektřina Stav'!U108-'Elektřina Stav'!T108)*'Elektřina Stav'!$N108</f>
        <v>250560</v>
      </c>
      <c r="U108" s="1">
        <f>('Elektřina Stav'!V108-'Elektřina Stav'!U108)*'Elektřina Stav'!$N108</f>
        <v>249760</v>
      </c>
      <c r="V108" s="1">
        <f>('Elektřina Stav'!W108-'Elektřina Stav'!V108)*'Elektřina Stav'!$N108</f>
        <v>-3731040</v>
      </c>
      <c r="W108" s="1">
        <f>('Elektřina Stav'!X108-'Elektřina Stav'!W108)*'Elektřina Stav'!$N108</f>
        <v>240280</v>
      </c>
      <c r="X108" s="1">
        <f>('Elektřina Stav'!Y108-'Elektřina Stav'!X108)*'Elektřina Stav'!$N108</f>
        <v>241040</v>
      </c>
      <c r="Y108" s="1">
        <f>('Elektřina Stav'!Z108-'Elektřina Stav'!Y108)*'Elektřina Stav'!$N108</f>
        <v>278200</v>
      </c>
      <c r="Z108" s="1">
        <f>('Elektřina Stav'!AA108-'Elektřina Stav'!Z108)*'Elektřina Stav'!$N108</f>
        <v>269760</v>
      </c>
      <c r="AA108" s="1">
        <f>('Elektřina Stav'!AB108-'Elektřina Stav'!AA108)*'Elektřina Stav'!$N108</f>
        <v>215400</v>
      </c>
      <c r="AB108" s="1">
        <f>('Elektřina Stav'!AC108-'Elektřina Stav'!AB108)*'Elektřina Stav'!$N108</f>
        <v>273560</v>
      </c>
    </row>
    <row r="109" spans="2:36">
      <c r="B109" s="1" t="str">
        <f>'Elektřina Stav'!B109</f>
        <v>H</v>
      </c>
      <c r="C109" s="1">
        <f>'Elektřina Stav'!C109</f>
        <v>53</v>
      </c>
      <c r="D109" s="1" t="str">
        <f>'Elektřina Stav'!D109</f>
        <v>Wilden no.</v>
      </c>
      <c r="E109" s="1" t="str">
        <f>'Elektřina Stav'!E109</f>
        <v>Wilden</v>
      </c>
      <c r="F109" s="8">
        <f>'Elektřina Stav'!F109</f>
        <v>84</v>
      </c>
      <c r="G109" s="8" t="str">
        <f>'Elektřina Stav'!G109</f>
        <v>8400 W3 no.</v>
      </c>
      <c r="H109" s="1">
        <f>'Elektřina Stav'!H109</f>
        <v>1</v>
      </c>
      <c r="I109" s="5">
        <f>'Elektřina Stav'!I109</f>
        <v>1800</v>
      </c>
      <c r="J109" s="1">
        <f>'Elektřina Stav'!J109</f>
        <v>0</v>
      </c>
      <c r="K109" s="6" t="str">
        <f>'Elektřina Stav'!K109</f>
        <v>do 1.10.08 12:15</v>
      </c>
      <c r="L109" s="7" t="str">
        <f>'Elektřina Stav'!L109</f>
        <v>0108974</v>
      </c>
      <c r="M109" s="8">
        <f>'Elektřina Stav'!M109</f>
        <v>3</v>
      </c>
      <c r="N109" s="1">
        <f>'Elektřina Stav'!N109</f>
        <v>400</v>
      </c>
      <c r="O109" s="1">
        <f>('Elektřina Stav'!P109-'Elektřina Stav'!O109)*'Elektřina Stav'!$N109</f>
        <v>168000</v>
      </c>
      <c r="P109" s="1">
        <f>('Elektřina Stav'!Q109-'Elektřina Stav'!P109)*'Elektřina Stav'!$N109</f>
        <v>178400</v>
      </c>
      <c r="Q109" s="1">
        <f>('Elektřina Stav'!R109-'Elektřina Stav'!Q109)*'Elektřina Stav'!$N109</f>
        <v>205600</v>
      </c>
      <c r="R109" s="1">
        <f>('Elektřina Stav'!S109-'Elektřina Stav'!R109)*'Elektřina Stav'!$N109</f>
        <v>211600</v>
      </c>
      <c r="S109" s="1">
        <f>('Elektřina Stav'!T109-'Elektřina Stav'!S109)*'Elektřina Stav'!$N109</f>
        <v>155600</v>
      </c>
      <c r="T109" s="1">
        <f>('Elektřina Stav'!U109-'Elektřina Stav'!T109)*'Elektřina Stav'!$N109</f>
        <v>191600</v>
      </c>
      <c r="U109" s="1">
        <f>('Elektřina Stav'!V109-'Elektřina Stav'!U109)*'Elektřina Stav'!$N109</f>
        <v>174400</v>
      </c>
      <c r="V109" s="1">
        <f>('Elektřina Stav'!W109-'Elektřina Stav'!V109)*'Elektřina Stav'!$N109</f>
        <v>173200</v>
      </c>
      <c r="W109" s="1">
        <f>('Elektřina Stav'!X109-'Elektřina Stav'!W109)*'Elektřina Stav'!$N109</f>
        <v>182000</v>
      </c>
      <c r="X109" s="1">
        <f>('Elektřina Stav'!Y109-'Elektřina Stav'!X109)*'Elektřina Stav'!$N109</f>
        <v>186000</v>
      </c>
      <c r="Y109" s="1">
        <f>('Elektřina Stav'!Z109-'Elektřina Stav'!Y109)*'Elektřina Stav'!$N109</f>
        <v>207200</v>
      </c>
      <c r="Z109" s="1">
        <f>('Elektřina Stav'!AA109-'Elektřina Stav'!Z109)*'Elektřina Stav'!$N109</f>
        <v>201600</v>
      </c>
      <c r="AA109" s="1">
        <f>('Elektřina Stav'!AB109-'Elektřina Stav'!AA109)*'Elektřina Stav'!$N109</f>
        <v>156400</v>
      </c>
      <c r="AB109" s="1">
        <f>('Elektřina Stav'!AC109-'Elektřina Stav'!AB109)*'Elektřina Stav'!$N109</f>
        <v>184400</v>
      </c>
    </row>
    <row r="110" spans="2:36">
      <c r="B110" s="1" t="str">
        <f>'Elektřina Stav'!B110</f>
        <v>H</v>
      </c>
      <c r="C110" s="1">
        <f>'Elektřina Stav'!C110</f>
        <v>54</v>
      </c>
      <c r="D110" s="1" t="str">
        <f>'Elektřina Stav'!D110</f>
        <v>Wilden no.</v>
      </c>
      <c r="E110" s="1" t="str">
        <f>'Elektřina Stav'!E110</f>
        <v>Wilden</v>
      </c>
      <c r="F110" s="8">
        <f>'Elektřina Stav'!F110</f>
        <v>84</v>
      </c>
      <c r="G110" s="8" t="str">
        <f>'Elektřina Stav'!G110</f>
        <v>8400 W4 no.</v>
      </c>
      <c r="H110" s="1">
        <f>'Elektřina Stav'!H110</f>
        <v>12</v>
      </c>
      <c r="I110" s="5">
        <f>'Elektřina Stav'!I110</f>
        <v>1800</v>
      </c>
      <c r="J110" s="1">
        <f>'Elektřina Stav'!J110</f>
        <v>0</v>
      </c>
      <c r="K110" s="6" t="str">
        <f>'Elektřina Stav'!K110</f>
        <v>do 1.10.08 12:15</v>
      </c>
      <c r="L110" s="7" t="str">
        <f>'Elektřina Stav'!L110</f>
        <v>0109001</v>
      </c>
      <c r="M110" s="8">
        <f>'Elektřina Stav'!M110</f>
        <v>4</v>
      </c>
      <c r="N110" s="1">
        <f>'Elektřina Stav'!N110</f>
        <v>400</v>
      </c>
      <c r="O110" s="1">
        <f>('Elektřina Stav'!P110-'Elektřina Stav'!O110)*'Elektřina Stav'!$N110</f>
        <v>154800</v>
      </c>
      <c r="P110" s="1">
        <f>('Elektřina Stav'!Q110-'Elektřina Stav'!P110)*'Elektřina Stav'!$N110</f>
        <v>159200</v>
      </c>
      <c r="Q110" s="1">
        <f>('Elektřina Stav'!R110-'Elektřina Stav'!Q110)*'Elektřina Stav'!$N110</f>
        <v>160400</v>
      </c>
      <c r="R110" s="1">
        <f>('Elektřina Stav'!S110-'Elektřina Stav'!R110)*'Elektřina Stav'!$N110</f>
        <v>158400</v>
      </c>
      <c r="S110" s="1">
        <f>('Elektřina Stav'!T110-'Elektřina Stav'!S110)*'Elektřina Stav'!$N110</f>
        <v>129200</v>
      </c>
      <c r="T110" s="1">
        <f>('Elektřina Stav'!U110-'Elektřina Stav'!T110)*'Elektřina Stav'!$N110</f>
        <v>152400</v>
      </c>
      <c r="U110" s="1">
        <f>('Elektřina Stav'!V110-'Elektřina Stav'!U110)*'Elektřina Stav'!$N110</f>
        <v>150800</v>
      </c>
      <c r="V110" s="1">
        <f>('Elektřina Stav'!W110-'Elektřina Stav'!V110)*'Elektřina Stav'!$N110</f>
        <v>156400</v>
      </c>
      <c r="W110" s="1">
        <f>('Elektřina Stav'!X110-'Elektřina Stav'!W110)*'Elektřina Stav'!$N110</f>
        <v>155200</v>
      </c>
      <c r="X110" s="1">
        <f>('Elektřina Stav'!Y110-'Elektřina Stav'!X110)*'Elektřina Stav'!$N110</f>
        <v>156400</v>
      </c>
      <c r="Y110" s="1">
        <f>('Elektřina Stav'!Z110-'Elektřina Stav'!Y110)*'Elektřina Stav'!$N110</f>
        <v>163200</v>
      </c>
      <c r="Z110" s="1">
        <f>('Elektřina Stav'!AA110-'Elektřina Stav'!Z110)*'Elektřina Stav'!$N110</f>
        <v>161600</v>
      </c>
      <c r="AA110" s="1">
        <f>('Elektřina Stav'!AB110-'Elektřina Stav'!AA110)*'Elektřina Stav'!$N110</f>
        <v>150400</v>
      </c>
      <c r="AB110" s="1">
        <f>('Elektřina Stav'!AC110-'Elektřina Stav'!AB110)*'Elektřina Stav'!$N110</f>
        <v>151600</v>
      </c>
    </row>
    <row r="111" spans="2:36">
      <c r="B111" s="1" t="str">
        <f>'Elektřina Stav'!B111</f>
        <v>H</v>
      </c>
      <c r="C111" s="1">
        <f>'Elektřina Stav'!C111</f>
        <v>83</v>
      </c>
      <c r="D111" s="1" t="str">
        <f>'Elektřina Stav'!D111</f>
        <v>HT22</v>
      </c>
      <c r="E111" s="1" t="str">
        <f>'Elektřina Stav'!E111</f>
        <v>Wilden</v>
      </c>
      <c r="F111" s="8" t="str">
        <f>'Elektřina Stav'!F111</f>
        <v>51 1+2</v>
      </c>
      <c r="G111" s="8" t="str">
        <f>'Elektřina Stav'!G111</f>
        <v>5100 1+2</v>
      </c>
      <c r="H111" s="1">
        <f>'Elektřina Stav'!H111</f>
        <v>11</v>
      </c>
      <c r="I111" s="5" t="str">
        <f>'Elektřina Stav'!I111</f>
        <v>2x80A</v>
      </c>
      <c r="J111" s="1">
        <f>'Elektřina Stav'!J111</f>
        <v>0</v>
      </c>
      <c r="K111" s="6" t="str">
        <f>'Elektřina Stav'!K111</f>
        <v>od 1.3.08</v>
      </c>
      <c r="L111" s="7" t="str">
        <f>'Elektřina Stav'!L111</f>
        <v>N762127</v>
      </c>
      <c r="M111" s="8">
        <f>'Elektřina Stav'!M111</f>
        <v>11</v>
      </c>
      <c r="N111" s="1">
        <f>'Elektřina Stav'!N111</f>
        <v>60</v>
      </c>
      <c r="V111" s="1">
        <f>('Elektřina Stav'!W111-'Elektřina Stav'!V111)*'Elektřina Stav'!$N111</f>
        <v>13620</v>
      </c>
      <c r="W111" s="1">
        <f>('Elektřina Stav'!X111-'Elektřina Stav'!W111)*'Elektřina Stav'!$N111</f>
        <v>12600</v>
      </c>
      <c r="X111" s="1">
        <f>('Elektřina Stav'!Y111-'Elektřina Stav'!X111)*'Elektřina Stav'!$N111</f>
        <v>10200</v>
      </c>
      <c r="Y111" s="1">
        <f>('Elektřina Stav'!Z111-'Elektřina Stav'!Y111)*'Elektřina Stav'!$N111</f>
        <v>12180</v>
      </c>
      <c r="Z111" s="1">
        <f>('Elektřina Stav'!AA111-'Elektřina Stav'!Z111)*'Elektřina Stav'!$N111</f>
        <v>14940</v>
      </c>
      <c r="AA111" s="1">
        <f>('Elektřina Stav'!AB111-'Elektřina Stav'!AA111)*'Elektřina Stav'!$N111</f>
        <v>9960</v>
      </c>
      <c r="AB111" s="1">
        <f>('Elektřina Stav'!AC111-'Elektřina Stav'!AB111)*'Elektřina Stav'!$N111</f>
        <v>12060</v>
      </c>
      <c r="AC111" s="1">
        <f>('Elektřina Stav'!AD111-'Elektřina Stav'!AC111)*'Elektřina Stav'!$N111</f>
        <v>14520</v>
      </c>
      <c r="AD111" s="1">
        <f>('Elektřina Stav'!AE111-'Elektřina Stav'!AD111)*'Elektřina Stav'!$N111</f>
        <v>6000</v>
      </c>
      <c r="AE111" s="1">
        <f>('Elektřina Stav'!AF111-'Elektřina Stav'!AE111)*'Elektřina Stav'!$N111</f>
        <v>3300</v>
      </c>
      <c r="AF111" s="1">
        <f>('Elektřina Stav'!AG111-'Elektřina Stav'!AF111)*'Elektřina Stav'!$N111</f>
        <v>660</v>
      </c>
      <c r="AG111" s="1">
        <f>('Elektřina Stav'!AH111-'Elektřina Stav'!AG111)*'Elektřina Stav'!$N111</f>
        <v>960</v>
      </c>
      <c r="AH111" s="1">
        <f>('Elektřina Stav'!AI111-'Elektřina Stav'!AH111)*'Elektřina Stav'!$N111</f>
        <v>540</v>
      </c>
      <c r="AI111" s="1">
        <f>('Elektřina Stav'!AJ111-'Elektřina Stav'!AI111)*'Elektřina Stav'!$N111</f>
        <v>0</v>
      </c>
    </row>
    <row r="112" spans="2:36">
      <c r="B112" s="1" t="str">
        <f>'Elektřina Stav'!B112</f>
        <v>H</v>
      </c>
      <c r="C112" s="1">
        <f>'Elektřina Stav'!C112</f>
        <v>50</v>
      </c>
      <c r="D112" s="1" t="str">
        <f>'Elektřina Stav'!D112</f>
        <v>PT3</v>
      </c>
      <c r="E112" s="1" t="str">
        <f>'Elektřina Stav'!E112</f>
        <v>Wilden</v>
      </c>
      <c r="F112" s="8" t="str">
        <f>'Elektřina Stav'!F112</f>
        <v>84 stará</v>
      </c>
      <c r="G112" s="8" t="str">
        <f>'Elektřina Stav'!G112</f>
        <v>8400 W1 st.</v>
      </c>
      <c r="H112" s="1">
        <f>'Elektřina Stav'!H112</f>
        <v>18</v>
      </c>
      <c r="I112" s="5">
        <f>'Elektřina Stav'!I112</f>
        <v>1800</v>
      </c>
      <c r="J112" s="1">
        <f>'Elektřina Stav'!J112</f>
        <v>0</v>
      </c>
      <c r="K112" s="6" t="str">
        <f>'Elektřina Stav'!K112</f>
        <v>od 1.10.08 12:15 - do 1.5.09 7:00</v>
      </c>
      <c r="L112" s="7" t="str">
        <f>'Elektřina Stav'!L112</f>
        <v>MA-0807A734-11</v>
      </c>
      <c r="M112" s="8" t="str">
        <f>'Elektřina Stav'!M112</f>
        <v>W1</v>
      </c>
      <c r="N112" s="1">
        <f>'Elektřina Stav'!N112</f>
        <v>1</v>
      </c>
      <c r="AB112" s="1">
        <f>('Elektřina Stav'!AC112-'Elektřina Stav'!AB112)*'Elektřina Stav'!$N112</f>
        <v>8512</v>
      </c>
      <c r="AC112" s="1">
        <f>('Elektřina Stav'!AD112-'Elektřina Stav'!AC112)*'Elektřina Stav'!$N112</f>
        <v>386038</v>
      </c>
      <c r="AD112" s="1">
        <f>('Elektřina Stav'!AE112-'Elektřina Stav'!AD112)*'Elektřina Stav'!$N112</f>
        <v>341142</v>
      </c>
      <c r="AE112" s="1">
        <f>('Elektřina Stav'!AF112-'Elektřina Stav'!AE112)*'Elektřina Stav'!$N112</f>
        <v>249408</v>
      </c>
      <c r="AF112" s="1">
        <f>('Elektřina Stav'!AG112-'Elektřina Stav'!AF112)*'Elektřina Stav'!$N112</f>
        <v>245796</v>
      </c>
      <c r="AG112" s="1">
        <f>('Elektřina Stav'!AH112-'Elektřina Stav'!AG112)*'Elektřina Stav'!$N112</f>
        <v>197552</v>
      </c>
      <c r="AH112" s="1">
        <f>('Elektřina Stav'!AI112-'Elektřina Stav'!AH112)*'Elektřina Stav'!$N112</f>
        <v>73550</v>
      </c>
      <c r="AI112" s="1">
        <f>('Elektřina Stav'!AJ112-'Elektřina Stav'!AI112)*'Elektřina Stav'!$N112</f>
        <v>62808</v>
      </c>
    </row>
    <row r="113" spans="2:44">
      <c r="B113" s="1" t="str">
        <f>'Elektřina Stav'!B113</f>
        <v>H</v>
      </c>
      <c r="C113" s="1">
        <f>'Elektřina Stav'!C113</f>
        <v>87</v>
      </c>
      <c r="D113" s="1" t="str">
        <f>'Elektřina Stav'!D113</f>
        <v>PT1</v>
      </c>
      <c r="E113" s="1" t="str">
        <f>'Elektřina Stav'!E113</f>
        <v>Wilden</v>
      </c>
      <c r="F113" s="8">
        <f>'Elektřina Stav'!F113</f>
        <v>50</v>
      </c>
      <c r="G113" s="8">
        <f>'Elektřina Stav'!G113</f>
        <v>5000</v>
      </c>
      <c r="H113" s="1">
        <f>'Elektřina Stav'!H113</f>
        <v>64</v>
      </c>
      <c r="I113" s="5">
        <f>'Elektřina Stav'!I113</f>
        <v>180</v>
      </c>
      <c r="J113" s="1">
        <f>'Elektřina Stav'!J113</f>
        <v>0</v>
      </c>
      <c r="K113" s="6" t="str">
        <f>'Elektřina Stav'!K113</f>
        <v>od 20.4.08</v>
      </c>
      <c r="L113" s="7" t="str">
        <f>'Elektřina Stav'!L113</f>
        <v>N939186</v>
      </c>
      <c r="M113" s="8">
        <f>'Elektřina Stav'!M113</f>
        <v>1</v>
      </c>
      <c r="N113" s="1">
        <f>'Elektřina Stav'!N113</f>
        <v>4</v>
      </c>
      <c r="W113" s="1">
        <f>('Elektřina Stav'!X113-'Elektřina Stav'!W113)*'Elektřina Stav'!$N113</f>
        <v>100</v>
      </c>
      <c r="X113" s="1">
        <f>('Elektřina Stav'!Y113-'Elektřina Stav'!X113)*'Elektřina Stav'!$N113</f>
        <v>380</v>
      </c>
      <c r="Y113" s="1">
        <f>('Elektřina Stav'!Z113-'Elektřina Stav'!Y113)*'Elektřina Stav'!$N113</f>
        <v>1760</v>
      </c>
      <c r="Z113" s="1">
        <f>('Elektřina Stav'!AA113-'Elektřina Stav'!Z113)*'Elektřina Stav'!$N113</f>
        <v>1928</v>
      </c>
      <c r="AA113" s="1">
        <f>('Elektřina Stav'!AB113-'Elektřina Stav'!AA113)*'Elektřina Stav'!$N113</f>
        <v>1204</v>
      </c>
      <c r="AB113" s="1">
        <f>('Elektřina Stav'!AC113-'Elektřina Stav'!AB113)*'Elektřina Stav'!$N113</f>
        <v>1568</v>
      </c>
      <c r="AC113" s="1">
        <f>('Elektřina Stav'!AD113-'Elektřina Stav'!AC113)*'Elektřina Stav'!$N113</f>
        <v>2000</v>
      </c>
      <c r="AD113" s="1">
        <f>('Elektřina Stav'!AE113-'Elektřina Stav'!AD113)*'Elektřina Stav'!$N113</f>
        <v>900</v>
      </c>
      <c r="AE113" s="1">
        <f>('Elektřina Stav'!AF113-'Elektřina Stav'!AE113)*'Elektřina Stav'!$N113</f>
        <v>680</v>
      </c>
      <c r="AF113" s="1">
        <f>('Elektřina Stav'!AG113-'Elektřina Stav'!AF113)*'Elektřina Stav'!$N113</f>
        <v>224</v>
      </c>
      <c r="AG113" s="1">
        <f>('Elektřina Stav'!AH113-'Elektřina Stav'!AG113)*'Elektřina Stav'!$N113</f>
        <v>180</v>
      </c>
      <c r="AH113" s="1">
        <f>('Elektřina Stav'!AI113-'Elektřina Stav'!AH113)*'Elektřina Stav'!$N113</f>
        <v>620</v>
      </c>
      <c r="AI113" s="1">
        <f>('Elektřina Stav'!AJ113-'Elektřina Stav'!AI113)*'Elektřina Stav'!$N113</f>
        <v>424</v>
      </c>
      <c r="AJ113" s="1">
        <f>('Elektřina Stav'!AK113-'Elektřina Stav'!AJ113)*'Elektřina Stav'!$N113</f>
        <v>76</v>
      </c>
      <c r="AK113" s="1">
        <f>('Elektřina Stav'!AL113-'Elektřina Stav'!AK113)*'Elektřina Stav'!$N113</f>
        <v>20</v>
      </c>
    </row>
    <row r="114" spans="2:44">
      <c r="B114" s="1" t="str">
        <f>'Elektřina Stav'!B114</f>
        <v>H</v>
      </c>
      <c r="C114" s="1">
        <f>'Elektřina Stav'!C114</f>
        <v>44</v>
      </c>
      <c r="D114" s="1" t="str">
        <f>'Elektřina Stav'!D114</f>
        <v>HT22</v>
      </c>
      <c r="E114" s="1" t="str">
        <f>'Elektřina Stav'!E114</f>
        <v>Wilden</v>
      </c>
      <c r="F114" s="8">
        <f>'Elektřina Stav'!F114</f>
        <v>81</v>
      </c>
      <c r="G114" s="8">
        <f>'Elektřina Stav'!G114</f>
        <v>8100</v>
      </c>
      <c r="H114" s="1">
        <f>'Elektřina Stav'!H114</f>
        <v>3</v>
      </c>
      <c r="I114" s="5">
        <f>'Elektřina Stav'!I114</f>
        <v>100</v>
      </c>
      <c r="J114" s="1">
        <f>'Elektřina Stav'!J114</f>
        <v>0</v>
      </c>
      <c r="K114" s="6">
        <f>'Elektřina Stav'!K114</f>
        <v>0</v>
      </c>
      <c r="L114" s="7" t="str">
        <f>'Elektřina Stav'!L114</f>
        <v>N1651774</v>
      </c>
      <c r="M114" s="8">
        <f>'Elektřina Stav'!M114</f>
        <v>8</v>
      </c>
      <c r="N114" s="1">
        <f>'Elektřina Stav'!N114</f>
        <v>1</v>
      </c>
      <c r="O114" s="1">
        <f>('Elektřina Stav'!P114-'Elektřina Stav'!O114)*'Elektřina Stav'!$N114</f>
        <v>6809</v>
      </c>
      <c r="P114" s="1">
        <f>('Elektřina Stav'!Q114-'Elektřina Stav'!P114)*'Elektřina Stav'!$N114</f>
        <v>7858</v>
      </c>
      <c r="Q114" s="1">
        <f>('Elektřina Stav'!R114-'Elektřina Stav'!Q114)*'Elektřina Stav'!$N114</f>
        <v>8718</v>
      </c>
      <c r="R114" s="1">
        <f>('Elektřina Stav'!S114-'Elektřina Stav'!R114)*'Elektřina Stav'!$N114</f>
        <v>8380</v>
      </c>
      <c r="S114" s="1">
        <f>('Elektřina Stav'!T114-'Elektřina Stav'!S114)*'Elektřina Stav'!$N114</f>
        <v>5911</v>
      </c>
      <c r="T114" s="1">
        <f>('Elektřina Stav'!U114-'Elektřina Stav'!T114)*'Elektřina Stav'!$N114</f>
        <v>8051</v>
      </c>
      <c r="U114" s="1">
        <f>('Elektřina Stav'!V114-'Elektřina Stav'!U114)*'Elektřina Stav'!$N114</f>
        <v>8066</v>
      </c>
      <c r="V114" s="1">
        <f>('Elektřina Stav'!W114-'Elektřina Stav'!V114)*'Elektřina Stav'!$N114</f>
        <v>8925</v>
      </c>
      <c r="W114" s="1">
        <f>('Elektřina Stav'!X114-'Elektřina Stav'!W114)*'Elektřina Stav'!$N114</f>
        <v>8692</v>
      </c>
      <c r="X114" s="1">
        <f>('Elektřina Stav'!Y114-'Elektřina Stav'!X114)*'Elektřina Stav'!$N114</f>
        <v>10341</v>
      </c>
      <c r="Y114" s="1">
        <f>('Elektřina Stav'!Z114-'Elektřina Stav'!Y114)*'Elektřina Stav'!$N114</f>
        <v>10701</v>
      </c>
      <c r="Z114" s="1">
        <f>('Elektřina Stav'!AA114-'Elektřina Stav'!Z114)*'Elektřina Stav'!$N114</f>
        <v>-89926</v>
      </c>
      <c r="AA114" s="1">
        <f>('Elektřina Stav'!AB114-'Elektřina Stav'!AA114)*'Elektřina Stav'!$N114</f>
        <v>9249</v>
      </c>
      <c r="AB114" s="1">
        <f>('Elektřina Stav'!AC114-'Elektřina Stav'!AB114)*'Elektřina Stav'!$N114</f>
        <v>10177</v>
      </c>
      <c r="AC114" s="1">
        <f>('Elektřina Stav'!AD114-'Elektřina Stav'!AC114)*'Elektřina Stav'!$N114</f>
        <v>10327</v>
      </c>
      <c r="AD114" s="1">
        <f>('Elektřina Stav'!AE114-'Elektřina Stav'!AD114)*'Elektřina Stav'!$N114</f>
        <v>6591</v>
      </c>
      <c r="AE114" s="1">
        <f>('Elektřina Stav'!AF114-'Elektřina Stav'!AE114)*'Elektřina Stav'!$N114</f>
        <v>4352</v>
      </c>
      <c r="AF114" s="1">
        <f>('Elektřina Stav'!AG114-'Elektřina Stav'!AF114)*'Elektřina Stav'!$N114</f>
        <v>4702</v>
      </c>
      <c r="AG114" s="1">
        <f>('Elektřina Stav'!AH114-'Elektřina Stav'!AG114)*'Elektřina Stav'!$N114</f>
        <v>5715</v>
      </c>
      <c r="AH114" s="1">
        <f>('Elektřina Stav'!AI114-'Elektřina Stav'!AH114)*'Elektřina Stav'!$N114</f>
        <v>6722</v>
      </c>
      <c r="AI114" s="1">
        <f>('Elektřina Stav'!AJ114-'Elektřina Stav'!AI114)*'Elektřina Stav'!$N114</f>
        <v>5538</v>
      </c>
      <c r="AJ114" s="1">
        <f>('Elektřina Stav'!AK114-'Elektřina Stav'!AJ114)*'Elektřina Stav'!$N114</f>
        <v>2637</v>
      </c>
      <c r="AK114" s="1">
        <f>('Elektřina Stav'!AL114-'Elektřina Stav'!AK114)*'Elektřina Stav'!$N114</f>
        <v>39</v>
      </c>
    </row>
    <row r="115" spans="2:44">
      <c r="B115" s="1" t="str">
        <f>'Elektřina Stav'!B115</f>
        <v>H</v>
      </c>
      <c r="C115" s="1">
        <f>'Elektřina Stav'!C115</f>
        <v>34</v>
      </c>
      <c r="D115" s="1" t="str">
        <f>'Elektřina Stav'!D115</f>
        <v>PT4</v>
      </c>
      <c r="E115" s="1" t="str">
        <f>'Elektřina Stav'!E115</f>
        <v>Wilden</v>
      </c>
      <c r="F115" s="8">
        <f>'Elektřina Stav'!F115</f>
        <v>81</v>
      </c>
      <c r="G115" s="8">
        <f>'Elektřina Stav'!G115</f>
        <v>8100</v>
      </c>
      <c r="H115" s="1">
        <f>'Elektřina Stav'!H115</f>
        <v>18</v>
      </c>
      <c r="I115" s="5">
        <f>'Elektřina Stav'!I115</f>
        <v>400</v>
      </c>
      <c r="J115" s="1">
        <f>'Elektřina Stav'!J115</f>
        <v>0</v>
      </c>
      <c r="K115" s="6">
        <f>'Elektřina Stav'!K115</f>
        <v>0</v>
      </c>
      <c r="L115" s="7" t="str">
        <f>'Elektřina Stav'!L115</f>
        <v>N795362</v>
      </c>
      <c r="M115" s="8">
        <f>'Elektřina Stav'!M115</f>
        <v>19</v>
      </c>
      <c r="N115" s="1">
        <f>'Elektřina Stav'!N115</f>
        <v>8</v>
      </c>
      <c r="O115" s="1">
        <f>('Elektřina Stav'!P115-'Elektřina Stav'!O115)*'Elektřina Stav'!$N115</f>
        <v>624</v>
      </c>
      <c r="P115" s="1">
        <f>('Elektřina Stav'!Q115-'Elektřina Stav'!P115)*'Elektřina Stav'!$N115</f>
        <v>984</v>
      </c>
      <c r="Q115" s="1">
        <f>('Elektřina Stav'!R115-'Elektřina Stav'!Q115)*'Elektřina Stav'!$N115</f>
        <v>1320</v>
      </c>
      <c r="R115" s="1">
        <f>('Elektřina Stav'!S115-'Elektřina Stav'!R115)*'Elektřina Stav'!$N115</f>
        <v>1608</v>
      </c>
      <c r="S115" s="1">
        <f>('Elektřina Stav'!T115-'Elektřina Stav'!S115)*'Elektřina Stav'!$N115</f>
        <v>1040</v>
      </c>
      <c r="T115" s="1">
        <f>('Elektřina Stav'!U115-'Elektřina Stav'!T115)*'Elektřina Stav'!$N115</f>
        <v>1432</v>
      </c>
      <c r="U115" s="1">
        <f>('Elektřina Stav'!V115-'Elektřina Stav'!U115)*'Elektřina Stav'!$N115</f>
        <v>904</v>
      </c>
      <c r="V115" s="1">
        <f>('Elektřina Stav'!W115-'Elektřina Stav'!V115)*'Elektřina Stav'!$N115</f>
        <v>736</v>
      </c>
      <c r="W115" s="1">
        <f>('Elektřina Stav'!X115-'Elektřina Stav'!W115)*'Elektřina Stav'!$N115</f>
        <v>472</v>
      </c>
      <c r="X115" s="1">
        <f>('Elektřina Stav'!Y115-'Elektřina Stav'!X115)*'Elektřina Stav'!$N115</f>
        <v>624</v>
      </c>
      <c r="Y115" s="1">
        <f>('Elektřina Stav'!Z115-'Elektřina Stav'!Y115)*'Elektřina Stav'!$N115</f>
        <v>840</v>
      </c>
      <c r="Z115" s="1">
        <f>('Elektřina Stav'!AA115-'Elektřina Stav'!Z115)*'Elektřina Stav'!$N115</f>
        <v>1104</v>
      </c>
      <c r="AA115" s="1">
        <f>('Elektřina Stav'!AB115-'Elektřina Stav'!AA115)*'Elektřina Stav'!$N115</f>
        <v>1120</v>
      </c>
      <c r="AB115" s="1">
        <f>('Elektřina Stav'!AC115-'Elektřina Stav'!AB115)*'Elektřina Stav'!$N115</f>
        <v>1000</v>
      </c>
      <c r="AC115" s="1">
        <f>('Elektřina Stav'!AD115-'Elektřina Stav'!AC115)*'Elektřina Stav'!$N115</f>
        <v>936</v>
      </c>
      <c r="AD115" s="1">
        <f>('Elektřina Stav'!AE115-'Elektřina Stav'!AD115)*'Elektřina Stav'!$N115</f>
        <v>1528</v>
      </c>
      <c r="AE115" s="1">
        <f>('Elektřina Stav'!AF115-'Elektřina Stav'!AE115)*'Elektřina Stav'!$N115</f>
        <v>760</v>
      </c>
      <c r="AF115" s="1">
        <f>('Elektřina Stav'!AG115-'Elektřina Stav'!AF115)*'Elektřina Stav'!$N115</f>
        <v>1464</v>
      </c>
      <c r="AG115" s="1">
        <f>('Elektřina Stav'!AH115-'Elektřina Stav'!AG115)*'Elektřina Stav'!$N115</f>
        <v>1000</v>
      </c>
      <c r="AH115" s="1">
        <f>('Elektřina Stav'!AI115-'Elektřina Stav'!AH115)*'Elektřina Stav'!$N115</f>
        <v>1728</v>
      </c>
      <c r="AI115" s="1">
        <f>('Elektřina Stav'!AJ115-'Elektřina Stav'!AI115)*'Elektřina Stav'!$N115</f>
        <v>1280</v>
      </c>
      <c r="AJ115" s="1">
        <f>('Elektřina Stav'!AK115-'Elektřina Stav'!AJ115)*'Elektřina Stav'!$N115</f>
        <v>832</v>
      </c>
      <c r="AK115" s="1">
        <f>('Elektřina Stav'!AL115-'Elektřina Stav'!AK115)*'Elektřina Stav'!$N115</f>
        <v>0</v>
      </c>
    </row>
    <row r="116" spans="2:44">
      <c r="B116" s="1" t="str">
        <f>'Elektřina Stav'!B116</f>
        <v>H</v>
      </c>
      <c r="C116" s="1">
        <f>'Elektřina Stav'!C116</f>
        <v>0</v>
      </c>
      <c r="D116" s="1" t="str">
        <f>'Elektřina Stav'!D116</f>
        <v>PT1</v>
      </c>
      <c r="E116" s="1" t="str">
        <f>'Elektřina Stav'!E116</f>
        <v>Wilden</v>
      </c>
      <c r="F116" s="8">
        <f>'Elektřina Stav'!F116</f>
        <v>50</v>
      </c>
      <c r="G116" s="8">
        <f>'Elektřina Stav'!G116</f>
        <v>5000</v>
      </c>
      <c r="H116" s="1">
        <f>'Elektřina Stav'!H116</f>
        <v>64</v>
      </c>
      <c r="I116" s="5">
        <f>'Elektřina Stav'!I116</f>
        <v>180</v>
      </c>
      <c r="J116" s="1">
        <f>'Elektřina Stav'!J116</f>
        <v>0</v>
      </c>
      <c r="K116" s="6" t="str">
        <f>'Elektřina Stav'!K116</f>
        <v>od srpna 09</v>
      </c>
      <c r="L116" s="7" t="str">
        <f>'Elektřina Stav'!L116</f>
        <v>N939186</v>
      </c>
      <c r="M116" s="8">
        <f>'Elektřina Stav'!M116</f>
        <v>1</v>
      </c>
      <c r="N116" s="1">
        <f>'Elektřina Stav'!N116</f>
        <v>4</v>
      </c>
      <c r="AM116" s="1">
        <f>('Elektřina Stav'!AN116-'Elektřina Stav'!AM116)*'Elektřina Stav'!$N116</f>
        <v>388</v>
      </c>
      <c r="AN116" s="1">
        <f>('Elektřina Stav'!AO116-'Elektřina Stav'!AN116)*'Elektřina Stav'!$N116</f>
        <v>60</v>
      </c>
      <c r="AO116" s="1">
        <f>('Elektřina Stav'!AP116-'Elektřina Stav'!AO116)*'Elektřina Stav'!$N116</f>
        <v>52</v>
      </c>
      <c r="AP116" s="1">
        <f>('Elektřina Stav'!AQ116-'Elektřina Stav'!AP116)*'Elektřina Stav'!$N116</f>
        <v>76</v>
      </c>
    </row>
    <row r="117" spans="2:44">
      <c r="B117" s="1" t="str">
        <f>'Elektřina Stav'!B117</f>
        <v>H</v>
      </c>
      <c r="C117" s="1">
        <f>'Elektřina Stav'!C117</f>
        <v>30</v>
      </c>
      <c r="D117" s="1" t="str">
        <f>'Elektřina Stav'!D117</f>
        <v>PT4</v>
      </c>
      <c r="E117" s="1" t="str">
        <f>'Elektřina Stav'!E117</f>
        <v>TPS</v>
      </c>
      <c r="F117" s="8">
        <f>'Elektřina Stav'!F117</f>
        <v>40</v>
      </c>
      <c r="G117" s="8">
        <f>'Elektřina Stav'!G117</f>
        <v>4000</v>
      </c>
      <c r="H117" s="1">
        <f>'Elektřina Stav'!H117</f>
        <v>18</v>
      </c>
      <c r="I117" s="5">
        <f>'Elektřina Stav'!I117</f>
        <v>180</v>
      </c>
      <c r="J117" s="1" t="str">
        <f>'Elektřina Stav'!J117</f>
        <v>C02 TPS</v>
      </c>
      <c r="K117" s="6">
        <f>'Elektřina Stav'!K117</f>
        <v>0</v>
      </c>
      <c r="L117" s="7" t="str">
        <f>'Elektřina Stav'!L117</f>
        <v>N767639</v>
      </c>
      <c r="M117" s="8">
        <f>'Elektřina Stav'!M117</f>
        <v>14</v>
      </c>
      <c r="N117" s="1">
        <f>'Elektřina Stav'!N117</f>
        <v>80</v>
      </c>
      <c r="O117" s="1">
        <f>('Elektřina Stav'!P117-'Elektřina Stav'!O117)*'Elektřina Stav'!$N117</f>
        <v>7600</v>
      </c>
      <c r="P117" s="1">
        <f>('Elektřina Stav'!Q117-'Elektřina Stav'!P117)*'Elektřina Stav'!$N117</f>
        <v>4800</v>
      </c>
      <c r="Q117" s="1">
        <f>('Elektřina Stav'!R117-'Elektřina Stav'!Q117)*'Elektřina Stav'!$N117</f>
        <v>4080</v>
      </c>
      <c r="R117" s="1">
        <f>('Elektřina Stav'!S117-'Elektřina Stav'!R117)*'Elektřina Stav'!$N117</f>
        <v>4080</v>
      </c>
      <c r="S117" s="1">
        <f>('Elektřina Stav'!T117-'Elektřina Stav'!S117)*'Elektřina Stav'!$N117</f>
        <v>3760</v>
      </c>
      <c r="T117" s="1">
        <f>('Elektřina Stav'!U117-'Elektřina Stav'!T117)*'Elektřina Stav'!$N117</f>
        <v>4560</v>
      </c>
      <c r="U117" s="1">
        <f>('Elektřina Stav'!V117-'Elektřina Stav'!U117)*'Elektřina Stav'!$N117</f>
        <v>5280</v>
      </c>
      <c r="V117" s="1">
        <f>('Elektřina Stav'!W117-'Elektřina Stav'!V117)*'Elektřina Stav'!$N117</f>
        <v>5840</v>
      </c>
      <c r="W117" s="1">
        <f>('Elektřina Stav'!X117-'Elektřina Stav'!W117)*'Elektřina Stav'!$N117</f>
        <v>6240</v>
      </c>
      <c r="X117" s="1">
        <f>('Elektřina Stav'!Y117-'Elektřina Stav'!X117)*'Elektřina Stav'!$N117</f>
        <v>5280</v>
      </c>
      <c r="Y117" s="1">
        <f>('Elektřina Stav'!Z117-'Elektřina Stav'!Y117)*'Elektřina Stav'!$N117</f>
        <v>5760</v>
      </c>
      <c r="Z117" s="1">
        <f>('Elektřina Stav'!AA117-'Elektřina Stav'!Z117)*'Elektřina Stav'!$N117</f>
        <v>4400</v>
      </c>
      <c r="AA117" s="1">
        <f>('Elektřina Stav'!AB117-'Elektřina Stav'!AA117)*'Elektřina Stav'!$N117</f>
        <v>3600</v>
      </c>
      <c r="AB117" s="1">
        <f>('Elektřina Stav'!AC117-'Elektřina Stav'!AB117)*'Elektřina Stav'!$N117</f>
        <v>2960</v>
      </c>
      <c r="AC117" s="1">
        <f>('Elektřina Stav'!AD117-'Elektřina Stav'!AC117)*'Elektřina Stav'!$N117</f>
        <v>2880</v>
      </c>
      <c r="AD117" s="1">
        <f>('Elektřina Stav'!AE117-'Elektřina Stav'!AD117)*'Elektřina Stav'!$N117</f>
        <v>2240</v>
      </c>
      <c r="AE117" s="1">
        <f>('Elektřina Stav'!AF117-'Elektřina Stav'!AE117)*'Elektřina Stav'!$N117</f>
        <v>1440</v>
      </c>
      <c r="AF117" s="1">
        <f>('Elektřina Stav'!AG117-'Elektřina Stav'!AF117)*'Elektřina Stav'!$N117</f>
        <v>2000</v>
      </c>
      <c r="AG117" s="1">
        <f>('Elektřina Stav'!AH117-'Elektřina Stav'!AG117)*'Elektřina Stav'!$N117</f>
        <v>2160</v>
      </c>
      <c r="AH117" s="1">
        <f>('Elektřina Stav'!AI117-'Elektřina Stav'!AH117)*'Elektřina Stav'!$N117</f>
        <v>1040</v>
      </c>
      <c r="AI117" s="1">
        <f>('Elektřina Stav'!AJ117-'Elektřina Stav'!AI117)*'Elektřina Stav'!$N117</f>
        <v>880</v>
      </c>
      <c r="AJ117" s="1">
        <f>('Elektřina Stav'!AK117-'Elektřina Stav'!AJ117)*'Elektřina Stav'!$N117</f>
        <v>320</v>
      </c>
      <c r="AK117" s="1">
        <f>('Elektřina Stav'!AL117-'Elektřina Stav'!AK117)*'Elektřina Stav'!$N117</f>
        <v>480</v>
      </c>
      <c r="AL117" s="1">
        <f>('Elektřina Stav'!AM117-'Elektřina Stav'!AL117)*'Elektřina Stav'!$N117</f>
        <v>160</v>
      </c>
      <c r="AM117" s="1">
        <f>('Elektřina Stav'!AN117-'Elektřina Stav'!AM117)*'Elektřina Stav'!$N117</f>
        <v>80</v>
      </c>
      <c r="AN117" s="1">
        <f>('Elektřina Stav'!AO117-'Elektřina Stav'!AN117)*'Elektřina Stav'!$N117</f>
        <v>720</v>
      </c>
      <c r="AO117" s="1">
        <f>('Elektřina Stav'!AP117-'Elektřina Stav'!AO117)*'Elektřina Stav'!$N117</f>
        <v>880</v>
      </c>
      <c r="AP117" s="1">
        <f>('Elektřina Stav'!AQ117-'Elektřina Stav'!AP117)*'Elektřina Stav'!$N117</f>
        <v>880</v>
      </c>
      <c r="AQ117" s="1">
        <f>('Elektřina Stav'!AR117-'Elektřina Stav'!AQ117)*'Elektřina Stav'!$N117</f>
        <v>720</v>
      </c>
      <c r="AR117" s="1">
        <f>('Elektřina Stav'!AS117-'Elektřina Stav'!AR117)*'Elektřina Stav'!$N117</f>
        <v>400</v>
      </c>
    </row>
    <row r="118" spans="2:44">
      <c r="B118" s="1" t="str">
        <f>'Elektřina Stav'!B118</f>
        <v>H</v>
      </c>
      <c r="C118" s="1">
        <f>'Elektřina Stav'!C118</f>
        <v>29</v>
      </c>
      <c r="D118" s="1" t="str">
        <f>'Elektřina Stav'!D118</f>
        <v>PT4</v>
      </c>
      <c r="E118" s="1" t="str">
        <f>'Elektřina Stav'!E118</f>
        <v>Dostál</v>
      </c>
      <c r="F118" s="8">
        <f>'Elektřina Stav'!F118</f>
        <v>43</v>
      </c>
      <c r="G118" s="8">
        <f>'Elektřina Stav'!G118</f>
        <v>0</v>
      </c>
      <c r="H118" s="1">
        <f>'Elektřina Stav'!H118</f>
        <v>0</v>
      </c>
      <c r="I118" s="5">
        <f>'Elektřina Stav'!I118</f>
        <v>0</v>
      </c>
      <c r="J118" s="1">
        <f>'Elektřina Stav'!J118</f>
        <v>0</v>
      </c>
      <c r="K118" s="6">
        <f>'Elektřina Stav'!K118</f>
        <v>0</v>
      </c>
      <c r="L118" s="7" t="str">
        <f>'Elektřina Stav'!L118</f>
        <v>MA-0807B006-11</v>
      </c>
      <c r="M118" s="8">
        <f>'Elektřina Stav'!M118</f>
        <v>5</v>
      </c>
      <c r="N118" s="1">
        <f>'Elektřina Stav'!N118</f>
        <v>1</v>
      </c>
      <c r="O118" s="1">
        <f>('Elektřina Stav'!P118-'Elektřina Stav'!O118)*'Elektřina Stav'!$N118</f>
        <v>0</v>
      </c>
      <c r="P118" s="1">
        <f>('Elektřina Stav'!Q118-'Elektřina Stav'!P118)*'Elektřina Stav'!$N118</f>
        <v>0</v>
      </c>
      <c r="Q118" s="1">
        <f>('Elektřina Stav'!R118-'Elektřina Stav'!Q118)*'Elektřina Stav'!$N118</f>
        <v>0</v>
      </c>
      <c r="R118" s="1">
        <f>('Elektřina Stav'!S118-'Elektřina Stav'!R118)*'Elektřina Stav'!$N118</f>
        <v>0</v>
      </c>
      <c r="S118" s="1">
        <f>('Elektřina Stav'!T118-'Elektřina Stav'!S118)*'Elektřina Stav'!$N118</f>
        <v>0</v>
      </c>
      <c r="T118" s="1">
        <f>('Elektřina Stav'!U118-'Elektřina Stav'!T118)*'Elektřina Stav'!$N118</f>
        <v>0</v>
      </c>
      <c r="U118" s="1">
        <f>('Elektřina Stav'!V118-'Elektřina Stav'!U118)*'Elektřina Stav'!$N118</f>
        <v>0</v>
      </c>
      <c r="V118" s="1">
        <f>('Elektřina Stav'!W118-'Elektřina Stav'!V118)*'Elektřina Stav'!$N118</f>
        <v>0</v>
      </c>
      <c r="W118" s="1">
        <f>('Elektřina Stav'!X118-'Elektřina Stav'!W118)*'Elektřina Stav'!$N118</f>
        <v>0</v>
      </c>
      <c r="AQ118" s="1">
        <f>('Elektřina Stav'!AR118-'Elektřina Stav'!AQ118)*'Elektřina Stav'!$N118</f>
        <v>0</v>
      </c>
      <c r="AR118" s="1">
        <f>('Elektřina Stav'!AS118-'Elektřina Stav'!AR118)*'Elektřina Stav'!$N118</f>
        <v>83</v>
      </c>
    </row>
    <row r="119" spans="2:44">
      <c r="B119" s="1" t="str">
        <f>'Elektřina Stav'!B119</f>
        <v>H</v>
      </c>
      <c r="C119" s="1">
        <f>'Elektřina Stav'!C119</f>
        <v>99</v>
      </c>
      <c r="D119" s="1" t="str">
        <f>'Elektřina Stav'!D119</f>
        <v>PT1</v>
      </c>
      <c r="E119" s="1" t="str">
        <f>'Elektřina Stav'!E119</f>
        <v>Viták</v>
      </c>
      <c r="F119" s="8">
        <f>'Elektřina Stav'!F119</f>
        <v>11</v>
      </c>
      <c r="G119" s="8">
        <f>'Elektřina Stav'!G119</f>
        <v>1100</v>
      </c>
      <c r="H119" s="1">
        <f>'Elektřina Stav'!H119</f>
        <v>50</v>
      </c>
      <c r="I119" s="5">
        <f>'Elektřina Stav'!I119</f>
        <v>125</v>
      </c>
      <c r="J119" s="1" t="str">
        <f>'Elektřina Stav'!J119</f>
        <v>C02</v>
      </c>
      <c r="K119" s="6" t="str">
        <f>'Elektřina Stav'!K119</f>
        <v>od května 09</v>
      </c>
      <c r="L119" s="7" t="str">
        <f>'Elektřina Stav'!L119</f>
        <v>N2715724</v>
      </c>
      <c r="M119" s="8">
        <f>'Elektřina Stav'!M119</f>
        <v>22</v>
      </c>
      <c r="N119" s="1">
        <f>'Elektřina Stav'!N119</f>
        <v>4</v>
      </c>
      <c r="AJ119" s="1">
        <f>('Elektřina Stav'!AK119-'Elektřina Stav'!AJ119)*'Elektřina Stav'!$N119</f>
        <v>1598.8000000000029</v>
      </c>
      <c r="AK119" s="1">
        <f>('Elektřina Stav'!AL119-'Elektřina Stav'!AK119)*'Elektřina Stav'!$N119</f>
        <v>1872</v>
      </c>
      <c r="AL119" s="1">
        <f>('Elektřina Stav'!AM119-'Elektřina Stav'!AL119)*'Elektřina Stav'!$N119</f>
        <v>1756</v>
      </c>
      <c r="AM119" s="1">
        <f>('Elektřina Stav'!AN119-'Elektřina Stav'!AM119)*'Elektřina Stav'!$N119</f>
        <v>1644</v>
      </c>
      <c r="AN119" s="1">
        <f>('Elektřina Stav'!AO119-'Elektřina Stav'!AN119)*'Elektřina Stav'!$N119</f>
        <v>1536</v>
      </c>
      <c r="AO119" s="1">
        <f>('Elektřina Stav'!AP119-'Elektřina Stav'!AO119)*'Elektřina Stav'!$N119</f>
        <v>1556</v>
      </c>
      <c r="AP119" s="1">
        <f>('Elektřina Stav'!AQ119-'Elektřina Stav'!AP119)*'Elektřina Stav'!$N119</f>
        <v>1572</v>
      </c>
      <c r="AQ119" s="1">
        <f>('Elektřina Stav'!AR119-'Elektřina Stav'!AQ119)*'Elektřina Stav'!$N119</f>
        <v>1588</v>
      </c>
      <c r="AR119" s="1">
        <f>('Elektřina Stav'!AS119-'Elektřina Stav'!AR119)*'Elektřina Stav'!$N119</f>
        <v>2500</v>
      </c>
    </row>
    <row r="120" spans="2:44">
      <c r="B120" s="1" t="str">
        <f>'Elektřina Stav'!B120</f>
        <v>H</v>
      </c>
      <c r="C120" s="1">
        <f>'Elektřina Stav'!C120</f>
        <v>13</v>
      </c>
      <c r="D120" s="1" t="str">
        <f>'Elektřina Stav'!D120</f>
        <v>PT1</v>
      </c>
      <c r="E120" s="1">
        <f>'Elektřina Stav'!E120</f>
        <v>0</v>
      </c>
      <c r="F120" s="8">
        <f>'Elektřina Stav'!F120</f>
        <v>10</v>
      </c>
      <c r="G120" s="8">
        <f>'Elektřina Stav'!G120</f>
        <v>0</v>
      </c>
      <c r="H120" s="1">
        <f>'Elektřina Stav'!H120</f>
        <v>0</v>
      </c>
      <c r="I120" s="5">
        <f>'Elektřina Stav'!I120</f>
        <v>0</v>
      </c>
      <c r="J120" s="1">
        <f>'Elektřina Stav'!J120</f>
        <v>0</v>
      </c>
      <c r="K120" s="6" t="str">
        <f>'Elektřina Stav'!K120</f>
        <v>Výpočetka</v>
      </c>
      <c r="L120" s="7">
        <f>'Elektřina Stav'!L120</f>
        <v>0</v>
      </c>
      <c r="M120" s="8">
        <f>'Elektřina Stav'!M120</f>
        <v>23</v>
      </c>
      <c r="N120" s="1">
        <f>'Elektřina Stav'!N120</f>
        <v>4</v>
      </c>
      <c r="O120" s="1">
        <f>('Elektřina Stav'!P120-'Elektřina Stav'!O120)*'Elektřina Stav'!$N120</f>
        <v>160</v>
      </c>
      <c r="P120" s="1">
        <f>('Elektřina Stav'!Q120-'Elektřina Stav'!P120)*'Elektřina Stav'!$N120</f>
        <v>6864</v>
      </c>
      <c r="Q120" s="1">
        <f>('Elektřina Stav'!R120-'Elektřina Stav'!Q120)*'Elektřina Stav'!$N120</f>
        <v>8848</v>
      </c>
      <c r="R120" s="1">
        <f>('Elektřina Stav'!S120-'Elektřina Stav'!R120)*'Elektřina Stav'!$N120</f>
        <v>12916</v>
      </c>
      <c r="S120" s="1">
        <f>('Elektřina Stav'!T120-'Elektřina Stav'!S120)*'Elektřina Stav'!$N120</f>
        <v>14084</v>
      </c>
      <c r="T120" s="1">
        <f>('Elektřina Stav'!U120-'Elektřina Stav'!T120)*'Elektřina Stav'!$N120</f>
        <v>10628</v>
      </c>
      <c r="U120" s="1">
        <f>('Elektřina Stav'!V120-'Elektřina Stav'!U120)*'Elektřina Stav'!$N120</f>
        <v>8984</v>
      </c>
      <c r="V120" s="1">
        <f>('Elektřina Stav'!W120-'Elektřina Stav'!V120)*'Elektřina Stav'!$N120</f>
        <v>9476</v>
      </c>
      <c r="W120" s="1">
        <f>('Elektřina Stav'!X120-'Elektřina Stav'!W120)*'Elektřina Stav'!$N120</f>
        <v>2052</v>
      </c>
    </row>
    <row r="121" spans="2:44">
      <c r="B121" s="1" t="str">
        <f>'Elektřina Stav'!B121</f>
        <v>H</v>
      </c>
      <c r="C121" s="1">
        <f>'Elektřina Stav'!C121</f>
        <v>40</v>
      </c>
      <c r="D121" s="1" t="str">
        <f>'Elektřina Stav'!D121</f>
        <v>HT22</v>
      </c>
      <c r="E121" s="1">
        <f>'Elektřina Stav'!E121</f>
        <v>0</v>
      </c>
      <c r="F121" s="8">
        <f>'Elektřina Stav'!F121</f>
        <v>10</v>
      </c>
      <c r="G121" s="8">
        <f>'Elektřina Stav'!G121</f>
        <v>0</v>
      </c>
      <c r="H121" s="1">
        <f>'Elektřina Stav'!H121</f>
        <v>0</v>
      </c>
      <c r="I121" s="5">
        <f>'Elektřina Stav'!I121</f>
        <v>0</v>
      </c>
      <c r="J121" s="1">
        <f>'Elektřina Stav'!J121</f>
        <v>0</v>
      </c>
      <c r="K121" s="6" t="str">
        <f>'Elektřina Stav'!K121</f>
        <v>Výpočetka</v>
      </c>
      <c r="L121" s="7">
        <f>'Elektřina Stav'!L121</f>
        <v>0</v>
      </c>
      <c r="M121" s="8">
        <f>'Elektřina Stav'!M121</f>
        <v>4</v>
      </c>
      <c r="N121" s="1">
        <f>'Elektřina Stav'!N121</f>
        <v>4</v>
      </c>
      <c r="O121" s="1">
        <f>('Elektřina Stav'!P121-'Elektřina Stav'!O121)*'Elektřina Stav'!$N121</f>
        <v>11152</v>
      </c>
      <c r="P121" s="1">
        <f>('Elektřina Stav'!Q121-'Elektřina Stav'!P121)*'Elektřina Stav'!$N121</f>
        <v>10828</v>
      </c>
      <c r="Q121" s="1">
        <f>('Elektřina Stav'!R121-'Elektřina Stav'!Q121)*'Elektřina Stav'!$N121</f>
        <v>10596</v>
      </c>
      <c r="R121" s="1">
        <f>('Elektřina Stav'!S121-'Elektřina Stav'!R121)*'Elektřina Stav'!$N121</f>
        <v>10176</v>
      </c>
      <c r="S121" s="1">
        <f>('Elektřina Stav'!T121-'Elektřina Stav'!S121)*'Elektřina Stav'!$N121</f>
        <v>6336</v>
      </c>
      <c r="T121" s="1">
        <f>('Elektřina Stav'!U121-'Elektřina Stav'!T121)*'Elektřina Stav'!$N121</f>
        <v>76</v>
      </c>
      <c r="U121" s="1">
        <f>('Elektřina Stav'!V121-'Elektřina Stav'!U121)*'Elektřina Stav'!$N121</f>
        <v>0</v>
      </c>
      <c r="V121" s="1">
        <f>('Elektřina Stav'!W121-'Elektřina Stav'!V121)*'Elektřina Stav'!$N121</f>
        <v>0</v>
      </c>
      <c r="W121" s="1">
        <f>('Elektřina Stav'!X121-'Elektřina Stav'!W121)*'Elektřina Stav'!$N121</f>
        <v>0</v>
      </c>
      <c r="X121" s="1">
        <f>('Elektřina Stav'!Y121-'Elektřina Stav'!X121)*'Elektřina Stav'!$N121</f>
        <v>0</v>
      </c>
      <c r="Y121" s="1">
        <f>('Elektřina Stav'!Z121-'Elektřina Stav'!Y121)*'Elektřina Stav'!$N121</f>
        <v>0</v>
      </c>
      <c r="Z121" s="1">
        <f>('Elektřina Stav'!AA121-'Elektřina Stav'!Z121)*'Elektřina Stav'!$N121</f>
        <v>0</v>
      </c>
      <c r="AA121" s="1">
        <f>('Elektřina Stav'!AB121-'Elektřina Stav'!AA121)*'Elektřina Stav'!$N121</f>
        <v>32</v>
      </c>
    </row>
    <row r="122" spans="2:44">
      <c r="B122" s="1" t="str">
        <f>'Elektřina Stav'!B122</f>
        <v>H</v>
      </c>
      <c r="C122" s="1">
        <f>'Elektřina Stav'!C122</f>
        <v>41</v>
      </c>
      <c r="D122" s="1" t="str">
        <f>'Elektřina Stav'!D122</f>
        <v>HT22</v>
      </c>
      <c r="E122" s="1">
        <f>'Elektřina Stav'!E122</f>
        <v>0</v>
      </c>
      <c r="F122" s="8">
        <f>'Elektřina Stav'!F122</f>
        <v>16</v>
      </c>
      <c r="G122" s="8">
        <f>'Elektřina Stav'!G122</f>
        <v>0</v>
      </c>
      <c r="H122" s="1">
        <f>'Elektřina Stav'!H122</f>
        <v>0</v>
      </c>
      <c r="I122" s="5">
        <f>'Elektřina Stav'!I122</f>
        <v>0</v>
      </c>
      <c r="J122" s="1">
        <f>'Elektřina Stav'!J122</f>
        <v>0</v>
      </c>
      <c r="K122" s="6" t="str">
        <f>'Elektřina Stav'!K122</f>
        <v>garáže</v>
      </c>
      <c r="L122" s="7">
        <f>'Elektřina Stav'!L122</f>
        <v>0</v>
      </c>
      <c r="M122" s="8">
        <f>'Elektřina Stav'!M122</f>
        <v>5</v>
      </c>
      <c r="N122" s="1">
        <f>'Elektřina Stav'!N122</f>
        <v>1</v>
      </c>
      <c r="O122" s="1">
        <f>('Elektřina Stav'!P122-'Elektřina Stav'!O122)*'Elektřina Stav'!$N122</f>
        <v>0</v>
      </c>
      <c r="P122" s="1">
        <f>('Elektřina Stav'!Q122-'Elektřina Stav'!P122)*'Elektřina Stav'!$N122</f>
        <v>0</v>
      </c>
      <c r="Q122" s="1">
        <f>('Elektřina Stav'!R122-'Elektřina Stav'!Q122)*'Elektřina Stav'!$N122</f>
        <v>0</v>
      </c>
      <c r="R122" s="1">
        <f>('Elektřina Stav'!S122-'Elektřina Stav'!R122)*'Elektřina Stav'!$N122</f>
        <v>0</v>
      </c>
      <c r="S122" s="1">
        <f>('Elektřina Stav'!T122-'Elektřina Stav'!S122)*'Elektřina Stav'!$N122</f>
        <v>0</v>
      </c>
      <c r="T122" s="1">
        <f>('Elektřina Stav'!U122-'Elektřina Stav'!T122)*'Elektřina Stav'!$N122</f>
        <v>0</v>
      </c>
      <c r="U122" s="1">
        <f>('Elektřina Stav'!V122-'Elektřina Stav'!U122)*'Elektřina Stav'!$N122</f>
        <v>0</v>
      </c>
      <c r="V122" s="1">
        <f>('Elektřina Stav'!W122-'Elektřina Stav'!V122)*'Elektřina Stav'!$N122</f>
        <v>0</v>
      </c>
      <c r="W122" s="1">
        <f>('Elektřina Stav'!X122-'Elektřina Stav'!W122)*'Elektřina Stav'!$N122</f>
        <v>0</v>
      </c>
      <c r="X122" s="1">
        <f>('Elektřina Stav'!Y122-'Elektřina Stav'!X122)*'Elektřina Stav'!$N122</f>
        <v>0</v>
      </c>
      <c r="Y122" s="1">
        <f>('Elektřina Stav'!Z122-'Elektřina Stav'!Y122)*'Elektřina Stav'!$N122</f>
        <v>0</v>
      </c>
      <c r="Z122" s="1">
        <f>('Elektřina Stav'!AA122-'Elektřina Stav'!Z122)*'Elektřina Stav'!$N122</f>
        <v>0</v>
      </c>
      <c r="AA122" s="1">
        <f>('Elektřina Stav'!AB122-'Elektřina Stav'!AA122)*'Elektřina Stav'!$N122</f>
        <v>0</v>
      </c>
    </row>
    <row r="123" spans="2:44">
      <c r="B123" s="1" t="str">
        <f>'Elektřina Stav'!B123</f>
        <v>H</v>
      </c>
      <c r="C123" s="1">
        <f>'Elektřina Stav'!C123</f>
        <v>2</v>
      </c>
      <c r="D123" s="1" t="str">
        <f>'Elektřina Stav'!D123</f>
        <v>PT1</v>
      </c>
      <c r="E123" s="1">
        <f>'Elektřina Stav'!E123</f>
        <v>0</v>
      </c>
      <c r="F123" s="8">
        <f>'Elektřina Stav'!F123</f>
        <v>51</v>
      </c>
      <c r="G123" s="8">
        <f>'Elektřina Stav'!G123</f>
        <v>0</v>
      </c>
      <c r="H123" s="1">
        <f>'Elektřina Stav'!H123</f>
        <v>0</v>
      </c>
      <c r="I123" s="5">
        <f>'Elektřina Stav'!I123</f>
        <v>500</v>
      </c>
      <c r="J123" s="1">
        <f>'Elektřina Stav'!J123</f>
        <v>0</v>
      </c>
      <c r="K123" s="6">
        <f>'Elektřina Stav'!K123</f>
        <v>0</v>
      </c>
      <c r="L123" s="7">
        <f>'Elektřina Stav'!L123</f>
        <v>0</v>
      </c>
      <c r="M123" s="8">
        <f>'Elektřina Stav'!M123</f>
        <v>2</v>
      </c>
      <c r="N123" s="1">
        <f>'Elektřina Stav'!N123</f>
        <v>16</v>
      </c>
      <c r="O123" s="1">
        <f>('Elektřina Stav'!P123-'Elektřina Stav'!O123)*'Elektřina Stav'!$N123</f>
        <v>0</v>
      </c>
      <c r="P123" s="1">
        <f>('Elektřina Stav'!Q123-'Elektřina Stav'!P123)*'Elektřina Stav'!$N123</f>
        <v>0</v>
      </c>
      <c r="Q123" s="1">
        <f>('Elektřina Stav'!R123-'Elektřina Stav'!Q123)*'Elektřina Stav'!$N123</f>
        <v>0</v>
      </c>
      <c r="R123" s="1">
        <f>('Elektřina Stav'!S123-'Elektřina Stav'!R123)*'Elektřina Stav'!$N123</f>
        <v>0</v>
      </c>
      <c r="S123" s="1">
        <f>('Elektřina Stav'!T123-'Elektřina Stav'!S123)*'Elektřina Stav'!$N123</f>
        <v>0</v>
      </c>
      <c r="T123" s="1">
        <f>('Elektřina Stav'!U123-'Elektřina Stav'!T123)*'Elektřina Stav'!$N123</f>
        <v>0</v>
      </c>
      <c r="U123" s="1">
        <f>('Elektřina Stav'!V123-'Elektřina Stav'!U123)*'Elektřina Stav'!$N123</f>
        <v>0</v>
      </c>
      <c r="V123" s="1">
        <f>('Elektřina Stav'!W123-'Elektřina Stav'!V123)*'Elektřina Stav'!$N123</f>
        <v>0</v>
      </c>
      <c r="W123" s="1">
        <f>('Elektřina Stav'!X123-'Elektřina Stav'!W123)*'Elektřina Stav'!$N123</f>
        <v>0</v>
      </c>
      <c r="X123" s="1">
        <f>('Elektřina Stav'!Y123-'Elektřina Stav'!X123)*'Elektřina Stav'!$N123</f>
        <v>0</v>
      </c>
      <c r="Y123" s="1">
        <f>('Elektřina Stav'!Z123-'Elektřina Stav'!Y123)*'Elektřina Stav'!$N123</f>
        <v>0</v>
      </c>
      <c r="Z123" s="1">
        <f>('Elektřina Stav'!AA123-'Elektřina Stav'!Z123)*'Elektřina Stav'!$N123</f>
        <v>0</v>
      </c>
      <c r="AA123" s="1">
        <f>('Elektřina Stav'!AB123-'Elektřina Stav'!AA123)*'Elektřina Stav'!$N123</f>
        <v>0</v>
      </c>
      <c r="AB123" s="1">
        <f>('Elektřina Stav'!AC123-'Elektřina Stav'!AB123)*'Elektřina Stav'!$N123</f>
        <v>0</v>
      </c>
      <c r="AC123" s="1">
        <f>('Elektřina Stav'!AD123-'Elektřina Stav'!AC123)*'Elektřina Stav'!$N123</f>
        <v>0</v>
      </c>
      <c r="AD123" s="1">
        <f>('Elektřina Stav'!AE123-'Elektřina Stav'!AD123)*'Elektřina Stav'!$N123</f>
        <v>0</v>
      </c>
      <c r="AE123" s="1">
        <f>('Elektřina Stav'!AF123-'Elektřina Stav'!AE123)*'Elektřina Stav'!$N123</f>
        <v>0</v>
      </c>
      <c r="AF123" s="1">
        <f>('Elektřina Stav'!AG123-'Elektřina Stav'!AF123)*'Elektřina Stav'!$N123</f>
        <v>0</v>
      </c>
      <c r="AG123" s="1">
        <f>('Elektřina Stav'!AH123-'Elektřina Stav'!AG123)*'Elektřina Stav'!$N123</f>
        <v>-112</v>
      </c>
      <c r="AH123" s="1">
        <f>('Elektřina Stav'!AI123-'Elektřina Stav'!AH123)*'Elektřina Stav'!$N123</f>
        <v>112</v>
      </c>
      <c r="AI123" s="1">
        <f>('Elektřina Stav'!AJ123-'Elektřina Stav'!AI123)*'Elektřina Stav'!$N123</f>
        <v>0</v>
      </c>
      <c r="AJ123" s="1">
        <f>('Elektřina Stav'!AK123-'Elektřina Stav'!AJ123)*'Elektřina Stav'!$N123</f>
        <v>0</v>
      </c>
      <c r="AK123" s="1">
        <f>('Elektřina Stav'!AL123-'Elektřina Stav'!AK123)*'Elektřina Stav'!$N123</f>
        <v>0</v>
      </c>
      <c r="AL123" s="1">
        <f>('Elektřina Stav'!AM123-'Elektřina Stav'!AL123)*'Elektřina Stav'!$N123</f>
        <v>0</v>
      </c>
      <c r="AM123" s="1">
        <f>('Elektřina Stav'!AN123-'Elektřina Stav'!AM123)*'Elektřina Stav'!$N123</f>
        <v>0</v>
      </c>
      <c r="AN123" s="1">
        <f>('Elektřina Stav'!AO123-'Elektřina Stav'!AN123)*'Elektřina Stav'!$N123</f>
        <v>0</v>
      </c>
      <c r="AO123" s="1">
        <f>('Elektřina Stav'!AP123-'Elektřina Stav'!AO123)*'Elektřina Stav'!$N123</f>
        <v>0</v>
      </c>
      <c r="AP123" s="1">
        <f>('Elektřina Stav'!AQ123-'Elektřina Stav'!AP123)*'Elektřina Stav'!$N123</f>
        <v>0</v>
      </c>
      <c r="AQ123" s="1">
        <f>('Elektřina Stav'!AR123-'Elektřina Stav'!AQ123)*'Elektřina Stav'!$N123</f>
        <v>0</v>
      </c>
    </row>
    <row r="124" spans="2:44">
      <c r="B124" s="1" t="str">
        <f>'Elektřina Stav'!B124</f>
        <v>H</v>
      </c>
      <c r="C124" s="1">
        <f>'Elektřina Stav'!C124</f>
        <v>4</v>
      </c>
      <c r="D124" s="1" t="str">
        <f>'Elektřina Stav'!D124</f>
        <v>PT1</v>
      </c>
      <c r="E124" s="1">
        <f>'Elektřina Stav'!E124</f>
        <v>0</v>
      </c>
      <c r="F124" s="8">
        <f>'Elektřina Stav'!F124</f>
        <v>51</v>
      </c>
      <c r="G124" s="8">
        <f>'Elektřina Stav'!G124</f>
        <v>0</v>
      </c>
      <c r="H124" s="1">
        <f>'Elektřina Stav'!H124</f>
        <v>0</v>
      </c>
      <c r="I124" s="5">
        <f>'Elektřina Stav'!I124</f>
        <v>1020</v>
      </c>
      <c r="J124" s="1">
        <f>'Elektřina Stav'!J124</f>
        <v>0</v>
      </c>
      <c r="K124" s="6">
        <f>'Elektřina Stav'!K124</f>
        <v>0</v>
      </c>
      <c r="L124" s="7">
        <f>'Elektřina Stav'!L124</f>
        <v>0</v>
      </c>
      <c r="M124" s="8">
        <f>'Elektřina Stav'!M124</f>
        <v>5</v>
      </c>
      <c r="N124" s="1">
        <f>'Elektřina Stav'!N124</f>
        <v>8</v>
      </c>
      <c r="O124" s="1">
        <f>('Elektřina Stav'!P124-'Elektřina Stav'!O124)*'Elektřina Stav'!$N124</f>
        <v>0</v>
      </c>
      <c r="P124" s="1">
        <f>('Elektřina Stav'!Q124-'Elektřina Stav'!P124)*'Elektřina Stav'!$N124</f>
        <v>0</v>
      </c>
      <c r="Q124" s="1">
        <f>('Elektřina Stav'!R124-'Elektřina Stav'!Q124)*'Elektřina Stav'!$N124</f>
        <v>0</v>
      </c>
      <c r="R124" s="1">
        <f>('Elektřina Stav'!S124-'Elektřina Stav'!R124)*'Elektřina Stav'!$N124</f>
        <v>0</v>
      </c>
      <c r="S124" s="1">
        <f>('Elektřina Stav'!T124-'Elektřina Stav'!S124)*'Elektřina Stav'!$N124</f>
        <v>0</v>
      </c>
      <c r="T124" s="1">
        <f>('Elektřina Stav'!U124-'Elektřina Stav'!T124)*'Elektřina Stav'!$N124</f>
        <v>0</v>
      </c>
      <c r="U124" s="1">
        <f>('Elektřina Stav'!V124-'Elektřina Stav'!U124)*'Elektřina Stav'!$N124</f>
        <v>0</v>
      </c>
      <c r="V124" s="1">
        <f>('Elektřina Stav'!W124-'Elektřina Stav'!V124)*'Elektřina Stav'!$N124</f>
        <v>0</v>
      </c>
      <c r="W124" s="1">
        <f>('Elektřina Stav'!X124-'Elektřina Stav'!W124)*'Elektřina Stav'!$N124</f>
        <v>0</v>
      </c>
      <c r="X124" s="1">
        <f>('Elektřina Stav'!Y124-'Elektřina Stav'!X124)*'Elektřina Stav'!$N124</f>
        <v>0</v>
      </c>
      <c r="Y124" s="1">
        <f>('Elektřina Stav'!Z124-'Elektřina Stav'!Y124)*'Elektřina Stav'!$N124</f>
        <v>0</v>
      </c>
      <c r="Z124" s="1">
        <f>('Elektřina Stav'!AA124-'Elektřina Stav'!Z124)*'Elektřina Stav'!$N124</f>
        <v>0</v>
      </c>
      <c r="AA124" s="1">
        <f>('Elektřina Stav'!AB124-'Elektřina Stav'!AA124)*'Elektřina Stav'!$N124</f>
        <v>0</v>
      </c>
      <c r="AB124" s="1">
        <f>('Elektřina Stav'!AC124-'Elektřina Stav'!AB124)*'Elektřina Stav'!$N124</f>
        <v>0</v>
      </c>
      <c r="AC124" s="1">
        <f>('Elektřina Stav'!AD124-'Elektřina Stav'!AC124)*'Elektřina Stav'!$N124</f>
        <v>0</v>
      </c>
      <c r="AD124" s="1">
        <f>('Elektřina Stav'!AE124-'Elektřina Stav'!AD124)*'Elektřina Stav'!$N124</f>
        <v>0</v>
      </c>
      <c r="AE124" s="1">
        <f>('Elektřina Stav'!AF124-'Elektřina Stav'!AE124)*'Elektřina Stav'!$N124</f>
        <v>0</v>
      </c>
      <c r="AF124" s="1">
        <f>('Elektřina Stav'!AG124-'Elektřina Stav'!AF124)*'Elektřina Stav'!$N124</f>
        <v>0</v>
      </c>
      <c r="AG124" s="1">
        <f>('Elektřina Stav'!AH124-'Elektřina Stav'!AG124)*'Elektřina Stav'!$N124</f>
        <v>0</v>
      </c>
      <c r="AH124" s="1">
        <f>('Elektřina Stav'!AI124-'Elektřina Stav'!AH124)*'Elektřina Stav'!$N124</f>
        <v>0</v>
      </c>
      <c r="AI124" s="1">
        <f>('Elektřina Stav'!AJ124-'Elektřina Stav'!AI124)*'Elektřina Stav'!$N124</f>
        <v>0</v>
      </c>
      <c r="AJ124" s="1">
        <f>('Elektřina Stav'!AK124-'Elektřina Stav'!AJ124)*'Elektřina Stav'!$N124</f>
        <v>0</v>
      </c>
      <c r="AK124" s="1">
        <f>('Elektřina Stav'!AL124-'Elektřina Stav'!AK124)*'Elektřina Stav'!$N124</f>
        <v>0</v>
      </c>
      <c r="AL124" s="1">
        <f>('Elektřina Stav'!AM124-'Elektřina Stav'!AL124)*'Elektřina Stav'!$N124</f>
        <v>0</v>
      </c>
      <c r="AM124" s="1">
        <f>('Elektřina Stav'!AN124-'Elektřina Stav'!AM124)*'Elektřina Stav'!$N124</f>
        <v>0</v>
      </c>
      <c r="AN124" s="1">
        <f>('Elektřina Stav'!AO124-'Elektřina Stav'!AN124)*'Elektřina Stav'!$N124</f>
        <v>0</v>
      </c>
      <c r="AO124" s="1">
        <f>('Elektřina Stav'!AP124-'Elektřina Stav'!AO124)*'Elektřina Stav'!$N124</f>
        <v>0</v>
      </c>
      <c r="AP124" s="1">
        <f>('Elektřina Stav'!AQ124-'Elektřina Stav'!AP124)*'Elektřina Stav'!$N124</f>
        <v>0</v>
      </c>
    </row>
    <row r="125" spans="2:44">
      <c r="B125" s="1" t="str">
        <f>'Elektřina Stav'!B125</f>
        <v>H</v>
      </c>
      <c r="C125" s="1">
        <f>'Elektřina Stav'!C125</f>
        <v>95</v>
      </c>
      <c r="D125" s="1" t="str">
        <f>'Elektřina Stav'!D125</f>
        <v>PT1</v>
      </c>
      <c r="E125" s="1">
        <f>'Elektřina Stav'!E125</f>
        <v>0</v>
      </c>
      <c r="F125" s="8">
        <f>'Elektřina Stav'!F125</f>
        <v>0</v>
      </c>
      <c r="G125" s="8">
        <f>'Elektřina Stav'!G125</f>
        <v>0</v>
      </c>
      <c r="H125" s="1">
        <f>'Elektřina Stav'!H125</f>
        <v>0</v>
      </c>
      <c r="I125" s="5">
        <f>'Elektřina Stav'!I125</f>
        <v>0</v>
      </c>
      <c r="J125" s="1">
        <f>'Elektřina Stav'!J125</f>
        <v>0</v>
      </c>
      <c r="K125" s="6" t="str">
        <f>'Elektřina Stav'!K125</f>
        <v>Trafo 0,4kV</v>
      </c>
      <c r="L125" s="7">
        <f>'Elektřina Stav'!L125</f>
        <v>0</v>
      </c>
      <c r="M125" s="8">
        <f>'Elektřina Stav'!M125</f>
        <v>0</v>
      </c>
      <c r="N125" s="1">
        <f>'Elektřina Stav'!N125</f>
        <v>40</v>
      </c>
      <c r="AF125" s="1">
        <f>('Elektřina Stav'!AG125-'Elektřina Stav'!AF125)*'Elektřina Stav'!$N125</f>
        <v>188080</v>
      </c>
      <c r="AG125" s="1">
        <f>('Elektřina Stav'!AH125-'Elektřina Stav'!AG125)*'Elektřina Stav'!$N125</f>
        <v>76800</v>
      </c>
      <c r="AH125" s="1">
        <f>('Elektřina Stav'!AI125-'Elektřina Stav'!AH125)*'Elektřina Stav'!$N125</f>
        <v>-3952840</v>
      </c>
      <c r="AI125" s="1">
        <f>('Elektřina Stav'!AJ125-'Elektřina Stav'!AI125)*'Elektřina Stav'!$N125</f>
        <v>1957240</v>
      </c>
      <c r="AJ125" s="1">
        <f>('Elektřina Stav'!AK125-'Elektřina Stav'!AJ125)*'Elektřina Stav'!$N125</f>
        <v>44760</v>
      </c>
      <c r="AK125" s="1">
        <f>('Elektřina Stav'!AL125-'Elektřina Stav'!AK125)*'Elektřina Stav'!$N125</f>
        <v>33040</v>
      </c>
      <c r="AL125" s="1">
        <f>('Elektřina Stav'!AM125-'Elektřina Stav'!AL125)*'Elektřina Stav'!$N125</f>
        <v>21680</v>
      </c>
      <c r="AM125" s="1">
        <f>('Elektřina Stav'!AN125-'Elektřina Stav'!AM125)*'Elektřina Stav'!$N125</f>
        <v>15280</v>
      </c>
      <c r="AN125" s="1">
        <f>('Elektřina Stav'!AO125-'Elektřina Stav'!AN125)*'Elektřina Stav'!$N125</f>
        <v>21600</v>
      </c>
      <c r="AO125" s="1">
        <f>('Elektřina Stav'!AP125-'Elektřina Stav'!AO125)*'Elektřina Stav'!$N125</f>
        <v>44160</v>
      </c>
      <c r="AP125" s="1">
        <f>('Elektřina Stav'!AQ125-'Elektřina Stav'!AP125)*'Elektřina Stav'!$N125</f>
        <v>0</v>
      </c>
    </row>
    <row r="126" spans="2:44">
      <c r="B126" s="1" t="str">
        <f>'Elektřina Stav'!B126</f>
        <v>H</v>
      </c>
      <c r="C126" s="1">
        <f>'Elektřina Stav'!C126</f>
        <v>96</v>
      </c>
      <c r="D126" s="1" t="str">
        <f>'Elektřina Stav'!D126</f>
        <v>PT3</v>
      </c>
      <c r="E126" s="1">
        <f>'Elektřina Stav'!E126</f>
        <v>0</v>
      </c>
      <c r="F126" s="8">
        <f>'Elektřina Stav'!F126</f>
        <v>0</v>
      </c>
      <c r="G126" s="8">
        <f>'Elektřina Stav'!G126</f>
        <v>0</v>
      </c>
      <c r="H126" s="1">
        <f>'Elektřina Stav'!H126</f>
        <v>0</v>
      </c>
      <c r="I126" s="5">
        <f>'Elektřina Stav'!I126</f>
        <v>0</v>
      </c>
      <c r="J126" s="1">
        <f>'Elektřina Stav'!J126</f>
        <v>0</v>
      </c>
      <c r="K126" s="6" t="str">
        <f>'Elektřina Stav'!K126</f>
        <v>Trafo 2 0,4kV</v>
      </c>
      <c r="L126" s="7">
        <f>'Elektřina Stav'!L126</f>
        <v>0</v>
      </c>
      <c r="M126" s="8">
        <f>'Elektřina Stav'!M126</f>
        <v>0</v>
      </c>
      <c r="N126" s="1">
        <f>'Elektřina Stav'!N126</f>
        <v>40</v>
      </c>
      <c r="AF126" s="1">
        <f>('Elektřina Stav'!AG126-'Elektřina Stav'!AF126)*'Elektřina Stav'!$N126</f>
        <v>182160</v>
      </c>
      <c r="AG126" s="1">
        <f>('Elektřina Stav'!AH126-'Elektřina Stav'!AG126)*'Elektřina Stav'!$N126</f>
        <v>-3880880</v>
      </c>
      <c r="AH126" s="1">
        <f>('Elektřina Stav'!AI126-'Elektřina Stav'!AH126)*'Elektřina Stav'!$N126</f>
        <v>-12120</v>
      </c>
      <c r="AI126" s="1">
        <f>('Elektřina Stav'!AJ126-'Elektřina Stav'!AI126)*'Elektřina Stav'!$N126</f>
        <v>12120</v>
      </c>
      <c r="AJ126" s="1">
        <f>('Elektřina Stav'!AK126-'Elektřina Stav'!AJ126)*'Elektřina Stav'!$N126</f>
        <v>0</v>
      </c>
      <c r="AK126" s="1">
        <f>('Elektřina Stav'!AL126-'Elektřina Stav'!AK126)*'Elektřina Stav'!$N126</f>
        <v>0</v>
      </c>
      <c r="AL126" s="1">
        <f>('Elektřina Stav'!AM126-'Elektřina Stav'!AL126)*'Elektřina Stav'!$N126</f>
        <v>0</v>
      </c>
      <c r="AM126" s="1">
        <f>('Elektřina Stav'!AN126-'Elektřina Stav'!AM126)*'Elektřina Stav'!$N126</f>
        <v>0</v>
      </c>
      <c r="AN126" s="1">
        <f>('Elektřina Stav'!AO126-'Elektřina Stav'!AN126)*'Elektřina Stav'!$N126</f>
        <v>0</v>
      </c>
      <c r="AO126" s="1">
        <f>('Elektřina Stav'!AP126-'Elektřina Stav'!AO126)*'Elektřina Stav'!$N126</f>
        <v>8160</v>
      </c>
      <c r="AP126" s="1">
        <f>('Elektřina Stav'!AQ126-'Elektřina Stav'!AP126)*'Elektřina Stav'!$N126</f>
        <v>280440</v>
      </c>
    </row>
    <row r="127" spans="2:44">
      <c r="B127" s="1" t="str">
        <f>'Elektřina Stav'!B127</f>
        <v>H</v>
      </c>
      <c r="C127" s="1">
        <f>'Elektřina Stav'!C127</f>
        <v>97</v>
      </c>
      <c r="D127" s="1" t="str">
        <f>'Elektřina Stav'!D127</f>
        <v>PT3</v>
      </c>
      <c r="E127" s="1">
        <f>'Elektřina Stav'!E127</f>
        <v>0</v>
      </c>
      <c r="F127" s="8">
        <f>'Elektřina Stav'!F127</f>
        <v>0</v>
      </c>
      <c r="G127" s="8">
        <f>'Elektřina Stav'!G127</f>
        <v>0</v>
      </c>
      <c r="H127" s="1">
        <f>'Elektřina Stav'!H127</f>
        <v>0</v>
      </c>
      <c r="I127" s="5">
        <f>'Elektřina Stav'!I127</f>
        <v>0</v>
      </c>
      <c r="J127" s="1">
        <f>'Elektřina Stav'!J127</f>
        <v>0</v>
      </c>
      <c r="K127" s="6" t="str">
        <f>'Elektřina Stav'!K127</f>
        <v>Trafo 4 0,4kV</v>
      </c>
      <c r="L127" s="7">
        <f>'Elektřina Stav'!L127</f>
        <v>0</v>
      </c>
      <c r="M127" s="8">
        <f>'Elektřina Stav'!M127</f>
        <v>0</v>
      </c>
      <c r="N127" s="1">
        <f>'Elektřina Stav'!N127</f>
        <v>40</v>
      </c>
      <c r="AF127" s="1">
        <f>('Elektřina Stav'!AG127-'Elektřina Stav'!AF127)*'Elektřina Stav'!$N127</f>
        <v>291880</v>
      </c>
      <c r="AG127" s="1">
        <f>('Elektřina Stav'!AH127-'Elektřina Stav'!AG127)*'Elektřina Stav'!$N127</f>
        <v>182320</v>
      </c>
      <c r="AH127" s="1">
        <f>('Elektřina Stav'!AI127-'Elektřina Stav'!AH127)*'Elektřina Stav'!$N127</f>
        <v>-2565960</v>
      </c>
      <c r="AI127" s="1">
        <f>('Elektřina Stav'!AJ127-'Elektřina Stav'!AI127)*'Elektřina Stav'!$N127</f>
        <v>2992960</v>
      </c>
      <c r="AJ127" s="1">
        <f>('Elektřina Stav'!AK127-'Elektřina Stav'!AJ127)*'Elektřina Stav'!$N127</f>
        <v>196160</v>
      </c>
      <c r="AK127" s="1">
        <f>('Elektřina Stav'!AL127-'Elektřina Stav'!AK127)*'Elektřina Stav'!$N127</f>
        <v>213160</v>
      </c>
      <c r="AL127" s="1">
        <f>('Elektřina Stav'!AM127-'Elektřina Stav'!AL127)*'Elektřina Stav'!$N127</f>
        <v>221040</v>
      </c>
      <c r="AM127" s="1">
        <f>('Elektřina Stav'!AN127-'Elektřina Stav'!AM127)*'Elektřina Stav'!$N127</f>
        <v>223400</v>
      </c>
      <c r="AN127" s="1">
        <f>('Elektřina Stav'!AO127-'Elektřina Stav'!AN127)*'Elektřina Stav'!$N127</f>
        <v>-3755440</v>
      </c>
      <c r="AO127" s="1">
        <f>('Elektřina Stav'!AP127-'Elektřina Stav'!AO127)*'Elektřina Stav'!$N127</f>
        <v>247320</v>
      </c>
      <c r="AP127" s="1">
        <f>('Elektřina Stav'!AQ127-'Elektřina Stav'!AP127)*'Elektřina Stav'!$N127</f>
        <v>269880</v>
      </c>
    </row>
    <row r="128" spans="2:44">
      <c r="B128" s="1" t="str">
        <f>'Elektřina Stav'!B128</f>
        <v>H</v>
      </c>
      <c r="C128" s="1">
        <f>'Elektřina Stav'!C128</f>
        <v>98</v>
      </c>
      <c r="D128" s="1" t="str">
        <f>'Elektřina Stav'!D128</f>
        <v>PT4</v>
      </c>
      <c r="E128" s="1">
        <f>'Elektřina Stav'!E128</f>
        <v>0</v>
      </c>
      <c r="F128" s="8">
        <f>'Elektřina Stav'!F128</f>
        <v>0</v>
      </c>
      <c r="G128" s="8">
        <f>'Elektřina Stav'!G128</f>
        <v>0</v>
      </c>
      <c r="H128" s="1">
        <f>'Elektřina Stav'!H128</f>
        <v>0</v>
      </c>
      <c r="I128" s="5">
        <f>'Elektřina Stav'!I128</f>
        <v>0</v>
      </c>
      <c r="J128" s="1">
        <f>'Elektřina Stav'!J128</f>
        <v>0</v>
      </c>
      <c r="K128" s="6" t="str">
        <f>'Elektřina Stav'!K128</f>
        <v>Trafo 0,4kV</v>
      </c>
      <c r="L128" s="7">
        <f>'Elektřina Stav'!L128</f>
        <v>0</v>
      </c>
      <c r="M128" s="8">
        <f>'Elektřina Stav'!M128</f>
        <v>0</v>
      </c>
      <c r="N128" s="1">
        <f>'Elektřina Stav'!N128</f>
        <v>40</v>
      </c>
      <c r="AF128" s="1">
        <f>('Elektřina Stav'!AG128-'Elektřina Stav'!AF128)*'Elektřina Stav'!$N128</f>
        <v>41480</v>
      </c>
      <c r="AG128" s="1">
        <f>('Elektřina Stav'!AH128-'Elektřina Stav'!AG128)*'Elektřina Stav'!$N128</f>
        <v>0</v>
      </c>
      <c r="AH128" s="1">
        <f>('Elektřina Stav'!AI128-'Elektřina Stav'!AH128)*'Elektřina Stav'!$N128</f>
        <v>-3942160</v>
      </c>
      <c r="AI128" s="1">
        <f>('Elektřina Stav'!AJ128-'Elektřina Stav'!AI128)*'Elektřina Stav'!$N128</f>
        <v>3942160</v>
      </c>
      <c r="AJ128" s="1">
        <f>('Elektřina Stav'!AK128-'Elektřina Stav'!AJ128)*'Elektřina Stav'!$N128</f>
        <v>0</v>
      </c>
      <c r="AK128" s="1">
        <f>('Elektřina Stav'!AL128-'Elektřina Stav'!AK128)*'Elektřina Stav'!$N128</f>
        <v>0</v>
      </c>
      <c r="AL128" s="1">
        <f>('Elektřina Stav'!AM128-'Elektřina Stav'!AL128)*'Elektřina Stav'!$N128</f>
        <v>0</v>
      </c>
      <c r="AM128" s="1">
        <f>('Elektřina Stav'!AN128-'Elektřina Stav'!AM128)*'Elektřina Stav'!$N128</f>
        <v>0</v>
      </c>
      <c r="AN128" s="1">
        <f>('Elektřina Stav'!AO128-'Elektřina Stav'!AN128)*'Elektřina Stav'!$N128</f>
        <v>0</v>
      </c>
      <c r="AO128" s="1">
        <f>('Elektřina Stav'!AP128-'Elektřina Stav'!AO128)*'Elektřina Stav'!$N128</f>
        <v>0</v>
      </c>
      <c r="AP128" s="1">
        <f>('Elektřina Stav'!AQ128-'Elektřina Stav'!AP128)*'Elektřina Stav'!$N128</f>
        <v>240</v>
      </c>
    </row>
    <row r="129" spans="1:63">
      <c r="B129" s="1" t="str">
        <f>'Elektřina Stav'!B129</f>
        <v>H</v>
      </c>
      <c r="C129" s="1">
        <f>'Elektřina Stav'!C129</f>
        <v>99</v>
      </c>
      <c r="D129" s="1" t="str">
        <f>'Elektřina Stav'!D129</f>
        <v>PT1</v>
      </c>
      <c r="E129" s="1" t="str">
        <f>'Elektřina Stav'!E129</f>
        <v>Bohemia Grand</v>
      </c>
      <c r="F129" s="8">
        <f>'Elektřina Stav'!F129</f>
        <v>11</v>
      </c>
      <c r="G129" s="8">
        <f>'Elektřina Stav'!G129</f>
        <v>1100</v>
      </c>
      <c r="H129" s="1">
        <f>'Elektřina Stav'!H129</f>
        <v>50</v>
      </c>
      <c r="I129" s="5">
        <f>'Elektřina Stav'!I129</f>
        <v>125</v>
      </c>
      <c r="J129" s="1" t="str">
        <f>'Elektřina Stav'!J129</f>
        <v>C02</v>
      </c>
      <c r="K129" s="6" t="str">
        <f>'Elektřina Stav'!K129</f>
        <v>od února 10 - změna elměru na ION</v>
      </c>
      <c r="L129" s="7" t="str">
        <f>'Elektřina Stav'!L129</f>
        <v>N2715724</v>
      </c>
      <c r="M129" s="8">
        <f>'Elektřina Stav'!M129</f>
        <v>22</v>
      </c>
      <c r="N129" s="1">
        <f>'Elektřina Stav'!N129</f>
        <v>4</v>
      </c>
      <c r="AS129" s="1">
        <f>('Elektřina Stav'!AT129-'Elektřina Stav'!AS129)*'Elektřina Stav'!$N129</f>
        <v>386.39999999999418</v>
      </c>
    </row>
    <row r="130" spans="1:63">
      <c r="A130" s="1" t="str">
        <f>'Elektřina Stav'!A130</f>
        <v>F5</v>
      </c>
      <c r="B130" s="1" t="str">
        <f>'Elektřina Stav'!B130</f>
        <v>H</v>
      </c>
      <c r="C130" s="1">
        <f>'Elektřina Stav'!C130</f>
        <v>104</v>
      </c>
      <c r="D130" s="1" t="str">
        <f>'Elektřina Stav'!D130</f>
        <v>Budova 18</v>
      </c>
      <c r="E130" s="1" t="str">
        <f>'Elektřina Stav'!E130</f>
        <v>Kraus</v>
      </c>
      <c r="F130" s="8">
        <f>'Elektřina Stav'!F130</f>
        <v>18</v>
      </c>
      <c r="G130" s="8">
        <f>'Elektřina Stav'!G130</f>
        <v>1800</v>
      </c>
      <c r="H130" s="1">
        <f>'Elektřina Stav'!H130</f>
        <v>64</v>
      </c>
      <c r="I130" s="5">
        <f>'Elektřina Stav'!I130</f>
        <v>35</v>
      </c>
      <c r="J130" s="1" t="str">
        <f>'Elektřina Stav'!J130</f>
        <v>C02</v>
      </c>
      <c r="K130" s="6">
        <f>'Elektřina Stav'!K130</f>
        <v>0</v>
      </c>
      <c r="L130" s="7" t="str">
        <f>'Elektřina Stav'!L130</f>
        <v>N2696699</v>
      </c>
      <c r="M130" s="8">
        <f>'Elektřina Stav'!M130</f>
        <v>0</v>
      </c>
      <c r="N130" s="1">
        <f>'Elektřina Stav'!N130</f>
        <v>1</v>
      </c>
      <c r="AJ130" s="1">
        <f>('Elektřina Stav'!AK130-'Elektřina Stav'!AJ130)*'Elektřina Stav'!$N130</f>
        <v>6</v>
      </c>
      <c r="AK130" s="1">
        <f>('Elektřina Stav'!AL130-'Elektřina Stav'!AK130)*'Elektřina Stav'!$N130</f>
        <v>53</v>
      </c>
      <c r="AL130" s="1">
        <f>('Elektřina Stav'!AM130-'Elektřina Stav'!AL130)*'Elektřina Stav'!$N130</f>
        <v>31</v>
      </c>
      <c r="AM130" s="1">
        <f>('Elektřina Stav'!AN130-'Elektřina Stav'!AM130)*'Elektřina Stav'!$N130</f>
        <v>24</v>
      </c>
      <c r="AN130" s="1">
        <f>('Elektřina Stav'!AO130-'Elektřina Stav'!AN130)*'Elektřina Stav'!$N130</f>
        <v>50</v>
      </c>
      <c r="AO130" s="1">
        <f>('Elektřina Stav'!AP130-'Elektřina Stav'!AO130)*'Elektřina Stav'!$N130</f>
        <v>52</v>
      </c>
      <c r="AP130" s="1">
        <f>('Elektřina Stav'!AQ130-'Elektřina Stav'!AP130)*'Elektřina Stav'!$N130</f>
        <v>38</v>
      </c>
      <c r="AQ130" s="1">
        <f>('Elektřina Stav'!AR130-'Elektřina Stav'!AQ130)*'Elektřina Stav'!$N130</f>
        <v>42</v>
      </c>
      <c r="AR130" s="1">
        <f>('Elektřina Stav'!AS130-'Elektřina Stav'!AR130)*'Elektřina Stav'!$N130</f>
        <v>29</v>
      </c>
      <c r="AS130" s="1">
        <f>('Elektřina Stav'!AT130-'Elektřina Stav'!AS130)*'Elektřina Stav'!$N130</f>
        <v>29</v>
      </c>
      <c r="AT130" s="1">
        <f>('Elektřina Stav'!AU130-'Elektřina Stav'!AT130)*'Elektřina Stav'!$N130</f>
        <v>80</v>
      </c>
      <c r="AU130" s="1">
        <f>('Elektřina Stav'!AV130-'Elektřina Stav'!AU130)*'Elektřina Stav'!$N130</f>
        <v>51</v>
      </c>
      <c r="AV130" s="1">
        <f>('Elektřina Stav'!AW130-'Elektřina Stav'!AV130)*'Elektřina Stav'!$N130</f>
        <v>23</v>
      </c>
    </row>
    <row r="131" spans="1:63">
      <c r="A131" s="1" t="str">
        <f>'Elektřina Stav'!A131</f>
        <v>Eno</v>
      </c>
      <c r="B131" s="1" t="str">
        <f>'Elektřina Stav'!B131</f>
        <v>H</v>
      </c>
      <c r="C131" s="1">
        <f>'Elektřina Stav'!C131</f>
        <v>101</v>
      </c>
      <c r="D131" s="1" t="str">
        <f>'Elektřina Stav'!D131</f>
        <v>HT110</v>
      </c>
      <c r="E131" s="1" t="str">
        <f>'Elektřina Stav'!E131</f>
        <v>I.P.P.E. s.r.o.</v>
      </c>
      <c r="F131" s="8" t="str">
        <f>'Elektřina Stav'!F131</f>
        <v>Nouzov</v>
      </c>
      <c r="G131" s="8">
        <f>'Elektřina Stav'!G131</f>
        <v>0</v>
      </c>
      <c r="H131" s="1">
        <f>'Elektřina Stav'!H131</f>
        <v>0</v>
      </c>
      <c r="I131" s="5">
        <f>'Elektřina Stav'!I131</f>
        <v>0</v>
      </c>
      <c r="J131" s="1">
        <f>'Elektřina Stav'!J131</f>
        <v>0</v>
      </c>
      <c r="K131" s="6" t="str">
        <f>'Elektřina Stav'!K131</f>
        <v>od 10.2.09</v>
      </c>
      <c r="L131" s="7" t="str">
        <f>'Elektřina Stav'!L131</f>
        <v>1129815</v>
      </c>
      <c r="M131" s="8">
        <f>'Elektřina Stav'!M131</f>
        <v>0</v>
      </c>
      <c r="N131" s="1">
        <f>'Elektřina Stav'!N131</f>
        <v>1</v>
      </c>
      <c r="AG131" s="1">
        <f>('Elektřina Stav'!AH131-'Elektřina Stav'!AG131)*'Elektřina Stav'!$N131</f>
        <v>1698</v>
      </c>
      <c r="AH131" s="1">
        <f>('Elektřina Stav'!AI131-'Elektřina Stav'!AH131)*'Elektřina Stav'!$N131</f>
        <v>2866</v>
      </c>
      <c r="AI131" s="1">
        <f>('Elektřina Stav'!AJ131-'Elektřina Stav'!AI131)*'Elektřina Stav'!$N131</f>
        <v>3428</v>
      </c>
      <c r="AJ131" s="1">
        <f>('Elektřina Stav'!AK131-'Elektřina Stav'!AJ131)*'Elektřina Stav'!$N131</f>
        <v>6372</v>
      </c>
      <c r="AK131" s="1">
        <f>('Elektřina Stav'!AL131-'Elektřina Stav'!AK131)*'Elektřina Stav'!$N131</f>
        <v>4156</v>
      </c>
      <c r="AL131" s="1">
        <f>('Elektřina Stav'!AM131-'Elektřina Stav'!AL131)*'Elektřina Stav'!$N131</f>
        <v>1974</v>
      </c>
      <c r="AM131" s="1">
        <f>('Elektřina Stav'!AN131-'Elektřina Stav'!AM131)*'Elektřina Stav'!$N131</f>
        <v>2781</v>
      </c>
      <c r="AN131" s="1">
        <f>('Elektřina Stav'!AO131-'Elektřina Stav'!AN131)*'Elektřina Stav'!$N131</f>
        <v>1085</v>
      </c>
      <c r="AO131" s="1">
        <f>('Elektřina Stav'!AP131-'Elektřina Stav'!AO131)*'Elektřina Stav'!$N131</f>
        <v>1047</v>
      </c>
      <c r="AP131" s="1">
        <f>('Elektřina Stav'!AQ131-'Elektřina Stav'!AP131)*'Elektřina Stav'!$N131</f>
        <v>1867</v>
      </c>
      <c r="AQ131" s="1">
        <f>('Elektřina Stav'!AR131-'Elektřina Stav'!AQ131)*'Elektřina Stav'!$N131</f>
        <v>553</v>
      </c>
      <c r="AR131" s="12">
        <f>('Elektřina Stav'!AS131+100000-'Elektřina Stav'!AR131)*'Elektřina Stav'!$N131</f>
        <v>810</v>
      </c>
      <c r="AS131" s="47">
        <f>('Elektřina Stav'!AT131-'Elektřina Stav'!AS131)*'Elektřina Stav'!$N131</f>
        <v>1187</v>
      </c>
      <c r="AT131" s="47">
        <f>('Elektřina Stav'!AU131-'Elektřina Stav'!AT131)*'Elektřina Stav'!$N131</f>
        <v>969</v>
      </c>
      <c r="AU131" s="47">
        <f>('Elektřina Stav'!AV131-'Elektřina Stav'!AU131)*'Elektřina Stav'!$N131</f>
        <v>875</v>
      </c>
      <c r="AV131" s="47">
        <f>('Elektřina Stav'!AW131-'Elektřina Stav'!AV131)*'Elektřina Stav'!$N131</f>
        <v>856</v>
      </c>
    </row>
    <row r="132" spans="1:63">
      <c r="A132" s="1" t="str">
        <f>'Elektřina Stav'!A132</f>
        <v>B18</v>
      </c>
      <c r="B132" s="1" t="str">
        <f>'Elektřina Stav'!B132</f>
        <v>H</v>
      </c>
      <c r="C132" s="1">
        <f>'Elektřina Stav'!C132</f>
        <v>65</v>
      </c>
      <c r="D132" s="1" t="str">
        <f>'Elektřina Stav'!D132</f>
        <v>PT3</v>
      </c>
      <c r="E132" s="1" t="str">
        <f>'Elektřina Stav'!E132</f>
        <v>I.P.P.E. s.r.o.</v>
      </c>
      <c r="F132" s="8">
        <f>'Elektřina Stav'!F132</f>
        <v>15</v>
      </c>
      <c r="G132" s="8">
        <f>'Elektřina Stav'!G132</f>
        <v>0</v>
      </c>
      <c r="H132" s="1">
        <f>'Elektřina Stav'!H132</f>
        <v>0</v>
      </c>
      <c r="I132" s="5">
        <f>'Elektřina Stav'!I132</f>
        <v>0</v>
      </c>
      <c r="J132" s="1">
        <f>'Elektřina Stav'!J132</f>
        <v>0</v>
      </c>
      <c r="K132" s="6" t="str">
        <f>'Elektřina Stav'!K132</f>
        <v>Trumatic</v>
      </c>
      <c r="L132" s="7" t="str">
        <f>'Elektřina Stav'!L132</f>
        <v>N795350</v>
      </c>
      <c r="M132" s="8">
        <f>'Elektřina Stav'!M132</f>
        <v>18</v>
      </c>
      <c r="N132" s="1">
        <f>'Elektřina Stav'!N132</f>
        <v>8</v>
      </c>
      <c r="O132" s="1">
        <f>('Elektřina Stav'!P132-'Elektřina Stav'!O132)*'Elektřina Stav'!$N132</f>
        <v>0</v>
      </c>
      <c r="P132" s="1">
        <f>('Elektřina Stav'!Q132-'Elektřina Stav'!P132)*'Elektřina Stav'!$N132</f>
        <v>96</v>
      </c>
      <c r="Q132" s="1">
        <f>('Elektřina Stav'!R132-'Elektřina Stav'!Q132)*'Elektřina Stav'!$N132</f>
        <v>1840</v>
      </c>
      <c r="R132" s="1">
        <f>('Elektřina Stav'!S132-'Elektřina Stav'!R132)*'Elektřina Stav'!$N132</f>
        <v>2056</v>
      </c>
      <c r="S132" s="1">
        <f>('Elektřina Stav'!T132-'Elektřina Stav'!S132)*'Elektřina Stav'!$N132</f>
        <v>1120</v>
      </c>
      <c r="T132" s="1">
        <f>('Elektřina Stav'!U132-'Elektřina Stav'!T132)*'Elektřina Stav'!$N132</f>
        <v>1872</v>
      </c>
      <c r="U132" s="1">
        <f>('Elektřina Stav'!V132-'Elektřina Stav'!U132)*'Elektřina Stav'!$N132</f>
        <v>1984</v>
      </c>
      <c r="V132" s="1">
        <f>('Elektřina Stav'!W132-'Elektřina Stav'!V132)*'Elektřina Stav'!$N132</f>
        <v>1456</v>
      </c>
      <c r="W132" s="1">
        <f>('Elektřina Stav'!X132-'Elektřina Stav'!W132)*'Elektřina Stav'!$N132</f>
        <v>1192</v>
      </c>
      <c r="X132" s="1">
        <f>('Elektřina Stav'!Y132-'Elektřina Stav'!X132)*'Elektřina Stav'!$N132</f>
        <v>624</v>
      </c>
      <c r="Y132" s="1">
        <f>('Elektřina Stav'!Z132-'Elektřina Stav'!Y132)*'Elektřina Stav'!$N132</f>
        <v>216</v>
      </c>
      <c r="Z132" s="1">
        <f>('Elektřina Stav'!AA132-'Elektřina Stav'!Z132)*'Elektřina Stav'!$N132</f>
        <v>376</v>
      </c>
      <c r="AA132" s="1">
        <f>('Elektřina Stav'!AB132-'Elektřina Stav'!AA132)*'Elektřina Stav'!$N132</f>
        <v>104</v>
      </c>
      <c r="AB132" s="1">
        <f>('Elektřina Stav'!AC132-'Elektřina Stav'!AB132)*'Elektřina Stav'!$N132</f>
        <v>0</v>
      </c>
      <c r="AC132" s="1">
        <f>('Elektřina Stav'!AD132-'Elektřina Stav'!AC132)*'Elektřina Stav'!$N132</f>
        <v>0</v>
      </c>
      <c r="AD132" s="1">
        <f>('Elektřina Stav'!AE132-'Elektřina Stav'!AD132)*'Elektřina Stav'!$N132</f>
        <v>8</v>
      </c>
      <c r="AE132" s="1">
        <f>('Elektřina Stav'!AF132-'Elektřina Stav'!AE132)*'Elektřina Stav'!$N132</f>
        <v>0</v>
      </c>
      <c r="AF132" s="1">
        <f>('Elektřina Stav'!AG132-'Elektřina Stav'!AF132)*'Elektřina Stav'!$N132</f>
        <v>0</v>
      </c>
      <c r="AG132" s="1">
        <f>('Elektřina Stav'!AH132-'Elektřina Stav'!AG132)*'Elektřina Stav'!$N132</f>
        <v>0</v>
      </c>
      <c r="AH132" s="1">
        <f>('Elektřina Stav'!AI132-'Elektřina Stav'!AH132)*'Elektřina Stav'!$N132</f>
        <v>0</v>
      </c>
      <c r="AI132" s="1">
        <f>('Elektřina Stav'!AJ132-'Elektřina Stav'!AI132)*'Elektřina Stav'!$N132</f>
        <v>0</v>
      </c>
      <c r="AJ132" s="1">
        <f>('Elektřina Stav'!AK132-'Elektřina Stav'!AJ132)*'Elektřina Stav'!$N132</f>
        <v>0</v>
      </c>
      <c r="AK132" s="1">
        <f>('Elektřina Stav'!AL132-'Elektřina Stav'!AK132)*'Elektřina Stav'!$N132</f>
        <v>0</v>
      </c>
      <c r="AL132" s="1">
        <f>('Elektřina Stav'!AM132-'Elektřina Stav'!AL132)*'Elektřina Stav'!$N132</f>
        <v>0</v>
      </c>
      <c r="AM132" s="1">
        <f>('Elektřina Stav'!AN132-'Elektřina Stav'!AM132)*'Elektřina Stav'!$N132</f>
        <v>0</v>
      </c>
      <c r="AN132" s="1">
        <f>('Elektřina Stav'!AO132-'Elektřina Stav'!AN132)*'Elektřina Stav'!$N132</f>
        <v>0</v>
      </c>
      <c r="AO132" s="1">
        <f>('Elektřina Stav'!AP132-'Elektřina Stav'!AO132)*'Elektřina Stav'!$N132</f>
        <v>0</v>
      </c>
      <c r="AP132" s="1">
        <f>('Elektřina Stav'!AQ132-'Elektřina Stav'!AP132)*'Elektřina Stav'!$N132</f>
        <v>0</v>
      </c>
      <c r="AQ132" s="1">
        <f>('Elektřina Stav'!AR132-'Elektřina Stav'!AQ132)*'Elektřina Stav'!$N132</f>
        <v>0</v>
      </c>
      <c r="AR132" s="1">
        <f>('Elektřina Stav'!AS132-'Elektřina Stav'!AR132)*'Elektřina Stav'!$N132</f>
        <v>0</v>
      </c>
      <c r="AS132" s="1">
        <f>('Elektřina Stav'!AT132-'Elektřina Stav'!AS132)*'Elektřina Stav'!$N132</f>
        <v>0</v>
      </c>
      <c r="AT132" s="1">
        <f>('Elektřina Stav'!AU132-'Elektřina Stav'!AT132)*'Elektřina Stav'!$N132</f>
        <v>0</v>
      </c>
      <c r="AU132" s="1">
        <f>('Elektřina Stav'!AV132-'Elektřina Stav'!AU132)*'Elektřina Stav'!$N132</f>
        <v>0</v>
      </c>
      <c r="AV132" s="1">
        <f>('Elektřina Stav'!AW132-'Elektřina Stav'!AV132)*'Elektřina Stav'!$N132</f>
        <v>0</v>
      </c>
    </row>
    <row r="133" spans="1:63">
      <c r="A133" s="1" t="str">
        <f>'Elektřina Stav'!A133</f>
        <v>B19</v>
      </c>
      <c r="B133" s="1" t="str">
        <f>'Elektřina Stav'!B133</f>
        <v>H</v>
      </c>
      <c r="C133" s="1">
        <f>'Elektřina Stav'!C133</f>
        <v>0</v>
      </c>
      <c r="D133" s="1" t="str">
        <f>'Elektřina Stav'!D133</f>
        <v>PT3</v>
      </c>
      <c r="E133" s="1">
        <f>'Elektřina Stav'!E133</f>
        <v>0</v>
      </c>
      <c r="F133" s="8">
        <f>'Elektřina Stav'!F133</f>
        <v>58</v>
      </c>
      <c r="G133" s="8">
        <f>'Elektřina Stav'!G133</f>
        <v>0</v>
      </c>
      <c r="H133" s="1">
        <f>'Elektřina Stav'!H133</f>
        <v>63</v>
      </c>
      <c r="I133" s="5">
        <f>'Elektřina Stav'!I133</f>
        <v>125</v>
      </c>
      <c r="J133" s="1">
        <f>'Elektřina Stav'!J133</f>
        <v>0</v>
      </c>
      <c r="K133" s="6" t="str">
        <f>'Elektřina Stav'!K133</f>
        <v>Jesenická</v>
      </c>
      <c r="L133" s="7" t="str">
        <f>'Elektřina Stav'!L133</f>
        <v>N813611</v>
      </c>
      <c r="M133" s="8">
        <f>'Elektřina Stav'!M133</f>
        <v>19</v>
      </c>
      <c r="N133" s="1">
        <f>'Elektřina Stav'!N133</f>
        <v>8</v>
      </c>
      <c r="AM133" s="1">
        <f>('Elektřina Stav'!AN133-'Elektřina Stav'!AM133)*'Elektřina Stav'!$N133</f>
        <v>32</v>
      </c>
      <c r="AN133" s="1">
        <f>('Elektřina Stav'!AO133-'Elektřina Stav'!AN133)*'Elektřina Stav'!$N133</f>
        <v>0</v>
      </c>
      <c r="AO133" s="1">
        <f>('Elektřina Stav'!AP133-'Elektřina Stav'!AO133)*'Elektřina Stav'!$N133</f>
        <v>0</v>
      </c>
      <c r="AP133" s="1">
        <f>('Elektřina Stav'!AQ133-'Elektřina Stav'!AP133)*'Elektřina Stav'!$N133</f>
        <v>136</v>
      </c>
      <c r="AQ133" s="1">
        <f>('Elektřina Stav'!AR133-'Elektřina Stav'!AQ133)*'Elektřina Stav'!$N133</f>
        <v>104</v>
      </c>
      <c r="AR133" s="1">
        <f>('Elektřina Stav'!AS133-'Elektřina Stav'!AR133)*'Elektřina Stav'!$N133</f>
        <v>0</v>
      </c>
      <c r="AS133" s="1">
        <f>('Elektřina Stav'!AT133-'Elektřina Stav'!AS133)*'Elektřina Stav'!$N133</f>
        <v>0</v>
      </c>
      <c r="AT133" s="1">
        <f>('Elektřina Stav'!AU133-'Elektřina Stav'!AT133)*'Elektřina Stav'!$N133</f>
        <v>0</v>
      </c>
      <c r="AU133" s="1">
        <f>('Elektřina Stav'!AV133-'Elektřina Stav'!AU133)*'Elektřina Stav'!$N133</f>
        <v>0</v>
      </c>
      <c r="AV133" s="1">
        <f>('Elektřina Stav'!AW133-'Elektřina Stav'!AV133)*'Elektřina Stav'!$N133</f>
        <v>0</v>
      </c>
    </row>
    <row r="134" spans="1:63">
      <c r="A134" s="1" t="str">
        <f>'Elektřina Stav'!A134</f>
        <v>D06</v>
      </c>
      <c r="B134" s="1" t="str">
        <f>'Elektřina Stav'!B134</f>
        <v>H</v>
      </c>
      <c r="C134" s="1">
        <f>'Elektřina Stav'!C134</f>
        <v>42</v>
      </c>
      <c r="D134" s="1" t="str">
        <f>'Elektřina Stav'!D134</f>
        <v>HT22</v>
      </c>
      <c r="E134" s="1">
        <f>'Elektřina Stav'!E134</f>
        <v>0</v>
      </c>
      <c r="F134" s="8">
        <f>'Elektřina Stav'!F134</f>
        <v>15</v>
      </c>
      <c r="G134" s="8">
        <f>'Elektřina Stav'!G134</f>
        <v>0</v>
      </c>
      <c r="H134" s="1">
        <f>'Elektřina Stav'!H134</f>
        <v>0</v>
      </c>
      <c r="I134" s="5">
        <f>'Elektřina Stav'!I134</f>
        <v>25</v>
      </c>
      <c r="J134" s="1">
        <f>'Elektřina Stav'!J134</f>
        <v>0</v>
      </c>
      <c r="K134" s="6" t="str">
        <f>'Elektřina Stav'!K134</f>
        <v>garáže</v>
      </c>
      <c r="L134" s="7" t="str">
        <f>'Elektřina Stav'!L134</f>
        <v>N1136689</v>
      </c>
      <c r="M134" s="8">
        <f>'Elektřina Stav'!M134</f>
        <v>6</v>
      </c>
      <c r="N134" s="1">
        <f>'Elektřina Stav'!N134</f>
        <v>1</v>
      </c>
      <c r="AF134" s="1">
        <f>('Elektřina Stav'!AG134-'Elektřina Stav'!AF134)*'Elektřina Stav'!$N134</f>
        <v>0</v>
      </c>
      <c r="AG134" s="1">
        <f>('Elektřina Stav'!AH134-'Elektřina Stav'!AG134)*'Elektřina Stav'!$N134</f>
        <v>0</v>
      </c>
      <c r="AH134" s="1">
        <f>('Elektřina Stav'!AI134-'Elektřina Stav'!AH134)*'Elektřina Stav'!$N134</f>
        <v>0</v>
      </c>
      <c r="AI134" s="1">
        <f>('Elektřina Stav'!AJ134-'Elektřina Stav'!AI134)*'Elektřina Stav'!$N134</f>
        <v>0</v>
      </c>
      <c r="AJ134" s="1">
        <f>('Elektřina Stav'!AK134-'Elektřina Stav'!AJ134)*'Elektřina Stav'!$N134</f>
        <v>0</v>
      </c>
      <c r="AK134" s="1">
        <f>('Elektřina Stav'!AL134-'Elektřina Stav'!AK134)*'Elektřina Stav'!$N134</f>
        <v>0</v>
      </c>
      <c r="AL134" s="1">
        <f>('Elektřina Stav'!AM134-'Elektřina Stav'!AL134)*'Elektřina Stav'!$N134</f>
        <v>0</v>
      </c>
      <c r="AM134" s="1">
        <f>('Elektřina Stav'!AN134-'Elektřina Stav'!AM134)*'Elektřina Stav'!$N134</f>
        <v>0</v>
      </c>
      <c r="AN134" s="1">
        <f>('Elektřina Stav'!AO134-'Elektřina Stav'!AN134)*'Elektřina Stav'!$N134</f>
        <v>0</v>
      </c>
      <c r="AO134" s="1">
        <f>('Elektřina Stav'!AP134-'Elektřina Stav'!AO134)*'Elektřina Stav'!$N134</f>
        <v>0</v>
      </c>
      <c r="AP134" s="1">
        <f>('Elektřina Stav'!AQ134-'Elektřina Stav'!AP134)*'Elektřina Stav'!$N134</f>
        <v>0</v>
      </c>
      <c r="AQ134" s="1">
        <f>('Elektřina Stav'!AR134-'Elektřina Stav'!AQ134)*'Elektřina Stav'!$N134</f>
        <v>0</v>
      </c>
      <c r="AR134" s="1">
        <f>('Elektřina Stav'!AS134-'Elektřina Stav'!AR134)*'Elektřina Stav'!$N134</f>
        <v>0</v>
      </c>
      <c r="AS134" s="1">
        <f>('Elektřina Stav'!AT134-'Elektřina Stav'!AS134)*'Elektřina Stav'!$N134</f>
        <v>0</v>
      </c>
      <c r="AT134" s="1">
        <f>('Elektřina Stav'!AU134-'Elektřina Stav'!AT134)*'Elektřina Stav'!$N134</f>
        <v>0</v>
      </c>
      <c r="AU134" s="1">
        <f>('Elektřina Stav'!AV134-'Elektřina Stav'!AU134)*'Elektřina Stav'!$N134</f>
        <v>0</v>
      </c>
      <c r="AV134" s="1">
        <f>('Elektřina Stav'!AW134-'Elektřina Stav'!AV134)*'Elektřina Stav'!$N134</f>
        <v>0</v>
      </c>
    </row>
    <row r="135" spans="1:63">
      <c r="A135" s="1" t="str">
        <f>'Elektřina Stav'!A135</f>
        <v>AF1</v>
      </c>
      <c r="B135" s="1" t="str">
        <f>'Elektřina Stav'!B135</f>
        <v>H</v>
      </c>
      <c r="C135" s="1">
        <f>'Elektřina Stav'!C135</f>
        <v>79</v>
      </c>
      <c r="D135" s="1" t="str">
        <f>'Elektřina Stav'!D135</f>
        <v>PT1</v>
      </c>
      <c r="E135" s="1" t="str">
        <f>'Elektřina Stav'!E135</f>
        <v>Horáček</v>
      </c>
      <c r="F135" s="8" t="str">
        <f>'Elektřina Stav'!F135</f>
        <v>51 - 3,4</v>
      </c>
      <c r="G135" s="8" t="str">
        <f>'Elektřina Stav'!G135</f>
        <v>5100 - 3,4</v>
      </c>
      <c r="H135" s="1">
        <f>'Elektřina Stav'!H135</f>
        <v>35</v>
      </c>
      <c r="I135" s="5">
        <f>'Elektřina Stav'!I135</f>
        <v>400</v>
      </c>
      <c r="J135" s="1" t="str">
        <f>'Elektřina Stav'!J135</f>
        <v>C02</v>
      </c>
      <c r="K135" s="6" t="str">
        <f>'Elektřina Stav'!K135</f>
        <v>od 19.1.08</v>
      </c>
      <c r="L135" s="7" t="str">
        <f>'Elektřina Stav'!L135</f>
        <v>N720775</v>
      </c>
      <c r="M135" s="8" t="str">
        <f>'Elektřina Stav'!M135</f>
        <v>F1</v>
      </c>
      <c r="N135" s="1">
        <f>'Elektřina Stav'!N135</f>
        <v>4</v>
      </c>
      <c r="U135" s="1">
        <f>('Elektřina Stav'!V135-'Elektřina Stav'!U135)*'Elektřina Stav'!$N135</f>
        <v>5516</v>
      </c>
      <c r="V135" s="1">
        <f>('Elektřina Stav'!W135-'Elektřina Stav'!V135)*'Elektřina Stav'!$N135</f>
        <v>4576</v>
      </c>
      <c r="W135" s="1">
        <f>('Elektřina Stav'!X135-'Elektřina Stav'!W135)*'Elektřina Stav'!$N135</f>
        <v>2308</v>
      </c>
      <c r="X135" s="1">
        <f>('Elektřina Stav'!Y135-'Elektřina Stav'!X135)*'Elektřina Stav'!$N135</f>
        <v>1528</v>
      </c>
      <c r="Y135" s="1">
        <f>('Elektřina Stav'!Z135-'Elektřina Stav'!Y135)*'Elektřina Stav'!$N135</f>
        <v>1080</v>
      </c>
      <c r="Z135" s="1">
        <f>('Elektřina Stav'!AA135-'Elektřina Stav'!Z135)*'Elektřina Stav'!$N135</f>
        <v>908</v>
      </c>
      <c r="AA135" s="1">
        <f>('Elektřina Stav'!AB135-'Elektřina Stav'!AA135)*'Elektřina Stav'!$N135</f>
        <v>1340</v>
      </c>
      <c r="AB135" s="1">
        <f>('Elektřina Stav'!AC135-'Elektřina Stav'!AB135)*'Elektřina Stav'!$N135</f>
        <v>2000</v>
      </c>
      <c r="AC135" s="1">
        <f>('Elektřina Stav'!AD135-'Elektřina Stav'!AC135)*'Elektřina Stav'!$N135</f>
        <v>2720</v>
      </c>
      <c r="AD135" s="1">
        <f>('Elektřina Stav'!AE135-'Elektřina Stav'!AD135)*'Elektřina Stav'!$N135</f>
        <v>2640</v>
      </c>
      <c r="AE135" s="1">
        <f>('Elektřina Stav'!AF135-'Elektřina Stav'!AE135)*'Elektřina Stav'!$N135</f>
        <v>2588</v>
      </c>
      <c r="AF135" s="1">
        <f>('Elektřina Stav'!AG135-'Elektřina Stav'!AF135)*'Elektřina Stav'!$N135</f>
        <v>4896</v>
      </c>
      <c r="AG135" s="1">
        <f>('Elektřina Stav'!AH135-'Elektřina Stav'!AG135)*'Elektřina Stav'!$N135</f>
        <v>3888</v>
      </c>
      <c r="AH135" s="1">
        <f>('Elektřina Stav'!AI135-'Elektřina Stav'!AH135)*'Elektřina Stav'!$N135</f>
        <v>1816</v>
      </c>
      <c r="AI135" s="1">
        <f>('Elektřina Stav'!AJ135-'Elektřina Stav'!AI135)*'Elektřina Stav'!$N135</f>
        <v>980</v>
      </c>
      <c r="AJ135" s="1">
        <f>('Elektřina Stav'!AK135-'Elektřina Stav'!AJ135)*'Elektřina Stav'!$N135</f>
        <v>500</v>
      </c>
      <c r="AK135" s="1">
        <f>('Elektřina Stav'!AL135-'Elektřina Stav'!AK135)*'Elektřina Stav'!$N135</f>
        <v>448</v>
      </c>
      <c r="AL135" s="1">
        <f>('Elektřina Stav'!AM135-'Elektřina Stav'!AL135)*'Elektřina Stav'!$N135</f>
        <v>312</v>
      </c>
      <c r="AM135" s="1">
        <f>('Elektřina Stav'!AN135-'Elektřina Stav'!AM135)*'Elektřina Stav'!$N135</f>
        <v>248</v>
      </c>
      <c r="AN135" s="1">
        <f>('Elektřina Stav'!AO135-'Elektřina Stav'!AN135)*'Elektřina Stav'!$N135</f>
        <v>976</v>
      </c>
      <c r="AO135" s="1">
        <f>('Elektřina Stav'!AP135-'Elektřina Stav'!AO135)*'Elektřina Stav'!$N135</f>
        <v>988</v>
      </c>
      <c r="AP135" s="1">
        <f>('Elektřina Stav'!AQ135-'Elektřina Stav'!AP135)*'Elektřina Stav'!$N135</f>
        <v>3148</v>
      </c>
      <c r="AQ135" s="1">
        <f>('Elektřina Stav'!AR135-'Elektřina Stav'!AQ135)*'Elektřina Stav'!$N135</f>
        <v>3788</v>
      </c>
      <c r="AR135" s="1">
        <f>('Elektřina Stav'!AS135-'Elektřina Stav'!AR135)*'Elektřina Stav'!$N135</f>
        <v>4484</v>
      </c>
      <c r="AS135" s="1">
        <f>('Elektřina Stav'!AT135-'Elektřina Stav'!AS135)*'Elektřina Stav'!$N135</f>
        <v>5092</v>
      </c>
      <c r="AT135" s="1">
        <f>('Elektřina Stav'!AU135-'Elektřina Stav'!AT135)*'Elektřina Stav'!$N135</f>
        <v>4648</v>
      </c>
      <c r="AU135" s="1">
        <f>('Elektřina Stav'!AV135-'Elektřina Stav'!AU135)*'Elektřina Stav'!$N135</f>
        <v>3500</v>
      </c>
      <c r="AV135" s="1">
        <f>('Elektřina Stav'!AW135-'Elektřina Stav'!AV135)*'Elektřina Stav'!$N135</f>
        <v>1932</v>
      </c>
    </row>
    <row r="136" spans="1:63">
      <c r="A136" s="1" t="str">
        <f>'Elektřina Stav'!A136</f>
        <v>ION</v>
      </c>
      <c r="B136" s="1" t="str">
        <f>'Elektřina Stav'!B136</f>
        <v>H</v>
      </c>
      <c r="C136" s="1">
        <f>'Elektřina Stav'!C136</f>
        <v>99</v>
      </c>
      <c r="D136" s="1" t="str">
        <f>'Elektřina Stav'!D136</f>
        <v>PT1</v>
      </c>
      <c r="E136" s="1" t="str">
        <f>'Elektřina Stav'!E136</f>
        <v>Bohemia Grand</v>
      </c>
      <c r="F136" s="8">
        <f>'Elektřina Stav'!F136</f>
        <v>11</v>
      </c>
      <c r="G136" s="8">
        <f>'Elektřina Stav'!G136</f>
        <v>1100</v>
      </c>
      <c r="H136" s="1">
        <f>'Elektřina Stav'!H136</f>
        <v>50</v>
      </c>
      <c r="I136" s="5">
        <f>'Elektřina Stav'!I136</f>
        <v>125</v>
      </c>
      <c r="J136" s="1" t="str">
        <f>'Elektřina Stav'!J136</f>
        <v>C02</v>
      </c>
      <c r="K136" s="6" t="str">
        <f>'Elektřina Stav'!K136</f>
        <v>od února 10 - změna elměru na ION</v>
      </c>
      <c r="L136" s="7" t="str">
        <f>'Elektřina Stav'!L136</f>
        <v>MA-0807A732-11</v>
      </c>
      <c r="M136" s="8" t="str">
        <f>'Elektřina Stav'!M136</f>
        <v>CH</v>
      </c>
      <c r="N136" s="1">
        <f>'Elektřina Stav'!N136</f>
        <v>1</v>
      </c>
      <c r="AS136" s="1">
        <f>('Elektřina Stav'!AT136-'Elektřina Stav'!AS136)*'Elektřina Stav'!$N136</f>
        <v>3171.3880000000008</v>
      </c>
      <c r="AT136" s="1">
        <f>('Elektřina Stav'!AU136-'Elektřina Stav'!AT136)*'Elektřina Stav'!$N136</f>
        <v>4144</v>
      </c>
      <c r="AU136" s="1">
        <f>('Elektřina Stav'!AV136-'Elektřina Stav'!AU136)*'Elektřina Stav'!$N136</f>
        <v>3933</v>
      </c>
      <c r="AV136" s="1">
        <f>('Elektřina Stav'!AW136-'Elektřina Stav'!AV136)*'Elektřina Stav'!$N136</f>
        <v>4228</v>
      </c>
      <c r="AW136" s="1">
        <f>('Elektřina Stav'!AX136-'Elektřina Stav'!AW136)*'Elektřina Stav'!$N136</f>
        <v>4537</v>
      </c>
      <c r="AX136" s="1">
        <f>('Elektřina Stav'!AY136-'Elektřina Stav'!AX136)*'Elektřina Stav'!$N136</f>
        <v>2966</v>
      </c>
    </row>
    <row r="137" spans="1:63">
      <c r="A137" s="1" t="str">
        <f>'Elektřina Stav'!A137</f>
        <v>F6</v>
      </c>
      <c r="B137" s="1" t="str">
        <f>'Elektřina Stav'!B137</f>
        <v>H</v>
      </c>
      <c r="C137" s="1">
        <f>'Elektřina Stav'!C137</f>
        <v>103</v>
      </c>
      <c r="D137" s="1" t="str">
        <f>'Elektřina Stav'!D137</f>
        <v>Garáže 15</v>
      </c>
      <c r="E137" s="1" t="str">
        <f>'Elektřina Stav'!E137</f>
        <v>Klášterka</v>
      </c>
      <c r="F137" s="8">
        <f>'Elektřina Stav'!F137</f>
        <v>15</v>
      </c>
      <c r="G137" s="8">
        <f>'Elektřina Stav'!G137</f>
        <v>1500</v>
      </c>
      <c r="H137" s="1">
        <f>'Elektřina Stav'!H137</f>
        <v>1</v>
      </c>
      <c r="I137" s="5">
        <f>'Elektřina Stav'!I137</f>
        <v>35</v>
      </c>
      <c r="J137" s="1" t="str">
        <f>'Elektřina Stav'!J137</f>
        <v>C02</v>
      </c>
      <c r="K137" s="6">
        <f>'Elektřina Stav'!K137</f>
        <v>0</v>
      </c>
      <c r="L137" s="7">
        <f>'Elektřina Stav'!L137</f>
        <v>0</v>
      </c>
      <c r="M137" s="8">
        <f>'Elektřina Stav'!M137</f>
        <v>0</v>
      </c>
      <c r="N137" s="1">
        <f>'Elektřina Stav'!N137</f>
        <v>1</v>
      </c>
      <c r="AI137" s="1">
        <f>('Elektřina Stav'!AJ137-'Elektřina Stav'!AI137)*'Elektřina Stav'!$N137</f>
        <v>14273</v>
      </c>
      <c r="AJ137" s="1">
        <f>('Elektřina Stav'!AK137-'Elektřina Stav'!AJ137)*'Elektřina Stav'!$N137</f>
        <v>0</v>
      </c>
      <c r="AK137" s="1">
        <f>('Elektřina Stav'!AL137-'Elektřina Stav'!AK137)*'Elektřina Stav'!$N137</f>
        <v>0</v>
      </c>
      <c r="AL137" s="1">
        <f>('Elektřina Stav'!AM137-'Elektřina Stav'!AL137)*'Elektřina Stav'!$N137</f>
        <v>0</v>
      </c>
      <c r="AM137" s="1">
        <f>('Elektřina Stav'!AN137-'Elektřina Stav'!AM137)*'Elektřina Stav'!$N137</f>
        <v>0</v>
      </c>
      <c r="AN137" s="1">
        <f>('Elektřina Stav'!AO137-'Elektřina Stav'!AN137)*'Elektřina Stav'!$N137</f>
        <v>0</v>
      </c>
      <c r="AO137" s="1">
        <f>('Elektřina Stav'!AP137-'Elektřina Stav'!AO137)*'Elektřina Stav'!$N137</f>
        <v>0</v>
      </c>
      <c r="AP137" s="1">
        <f>('Elektřina Stav'!AQ137-'Elektřina Stav'!AP137)*'Elektřina Stav'!$N137</f>
        <v>0</v>
      </c>
      <c r="AQ137" s="1">
        <f>('Elektřina Stav'!AR137-'Elektřina Stav'!AQ137)*'Elektřina Stav'!$N137</f>
        <v>0</v>
      </c>
      <c r="AR137" s="1">
        <f>('Elektřina Stav'!AS137-'Elektřina Stav'!AR137)*'Elektřina Stav'!$N137</f>
        <v>0</v>
      </c>
      <c r="AS137" s="1">
        <f>('Elektřina Stav'!AT137-'Elektřina Stav'!AS137)*'Elektřina Stav'!$N137</f>
        <v>0</v>
      </c>
      <c r="AT137" s="1">
        <f>('Elektřina Stav'!AU137-'Elektřina Stav'!AT137)*'Elektřina Stav'!$N137</f>
        <v>0</v>
      </c>
      <c r="AU137" s="1">
        <f>('Elektřina Stav'!AV137-'Elektřina Stav'!AU137)*'Elektřina Stav'!$N137</f>
        <v>0</v>
      </c>
      <c r="AV137" s="1">
        <f>('Elektřina Stav'!AW137-'Elektřina Stav'!AV137)*'Elektřina Stav'!$N137</f>
        <v>0</v>
      </c>
      <c r="AW137" s="1">
        <f>('Elektřina Stav'!AX137-'Elektřina Stav'!AW137)*'Elektřina Stav'!$N137</f>
        <v>0</v>
      </c>
      <c r="AX137" s="1">
        <f>('Elektřina Stav'!AY137-'Elektřina Stav'!AX137)*'Elektřina Stav'!$N137</f>
        <v>0</v>
      </c>
      <c r="AY137" s="1">
        <f>('Elektřina Stav'!AZ137-'Elektřina Stav'!AY137)*'Elektřina Stav'!$N137</f>
        <v>0</v>
      </c>
      <c r="AZ137" s="1">
        <f>('Elektřina Stav'!BA137-'Elektřina Stav'!AZ137)*'Elektřina Stav'!$N137</f>
        <v>0</v>
      </c>
      <c r="BA137" s="1">
        <f>('Elektřina Stav'!BB137-'Elektřina Stav'!BA137)*'Elektřina Stav'!$N137</f>
        <v>0</v>
      </c>
      <c r="BB137" s="1">
        <f>('Elektřina Stav'!BC137-'Elektřina Stav'!BB137)*'Elektřina Stav'!$N137</f>
        <v>0</v>
      </c>
    </row>
    <row r="138" spans="1:63">
      <c r="A138" s="1" t="str">
        <f>'Elektřina Stav'!A138</f>
        <v>F8</v>
      </c>
      <c r="B138" s="1" t="str">
        <f>'Elektřina Stav'!B138</f>
        <v>H</v>
      </c>
      <c r="C138" s="1">
        <f>'Elektřina Stav'!C138</f>
        <v>106</v>
      </c>
      <c r="D138" s="1" t="str">
        <f>'Elektřina Stav'!D138</f>
        <v>Trumatic</v>
      </c>
      <c r="E138" s="1" t="str">
        <f>'Elektřina Stav'!E138</f>
        <v>Jaroš</v>
      </c>
      <c r="F138" s="8">
        <f>'Elektřina Stav'!F138</f>
        <v>15</v>
      </c>
      <c r="G138" s="8">
        <f>'Elektřina Stav'!G138</f>
        <v>1500</v>
      </c>
      <c r="H138" s="1">
        <f>'Elektřina Stav'!H138</f>
        <v>0</v>
      </c>
      <c r="I138" s="5">
        <f>'Elektřina Stav'!I138</f>
        <v>32</v>
      </c>
      <c r="J138" s="1">
        <f>'Elektřina Stav'!J138</f>
        <v>0</v>
      </c>
      <c r="K138" s="6">
        <f>'Elektřina Stav'!K138</f>
        <v>0</v>
      </c>
      <c r="L138" s="7" t="str">
        <f>'Elektřina Stav'!L138</f>
        <v>N2010810</v>
      </c>
      <c r="M138" s="8">
        <f>'Elektřina Stav'!M138</f>
        <v>0</v>
      </c>
      <c r="N138" s="1">
        <f>'Elektřina Stav'!N138</f>
        <v>1</v>
      </c>
      <c r="AT138" s="1">
        <f>('Elektřina Stav'!AU138-'Elektřina Stav'!AT138)*'Elektřina Stav'!$N138</f>
        <v>1</v>
      </c>
      <c r="AU138" s="1">
        <f>('Elektřina Stav'!AV138-'Elektřina Stav'!AU138)*'Elektřina Stav'!$N138</f>
        <v>33</v>
      </c>
      <c r="AV138" s="1">
        <f>('Elektřina Stav'!AW138-'Elektřina Stav'!AV138)*'Elektřina Stav'!$N138</f>
        <v>78</v>
      </c>
      <c r="AW138" s="1">
        <f>('Elektřina Stav'!AX138-'Elektřina Stav'!AW138)*'Elektřina Stav'!$N138</f>
        <v>43</v>
      </c>
      <c r="AX138" s="1">
        <f>('Elektřina Stav'!AY138-'Elektřina Stav'!AX138)*'Elektřina Stav'!$N138</f>
        <v>43</v>
      </c>
      <c r="AY138" s="1">
        <f>('Elektřina Stav'!AZ138-'Elektřina Stav'!AY138)*'Elektřina Stav'!$N138</f>
        <v>106</v>
      </c>
      <c r="AZ138" s="1">
        <f>('Elektřina Stav'!BA138-'Elektřina Stav'!AZ138)*'Elektřina Stav'!$N138</f>
        <v>61</v>
      </c>
      <c r="BA138" s="1">
        <f>('Elektřina Stav'!BB138-'Elektřina Stav'!BA138)*'Elektřina Stav'!$N138</f>
        <v>84</v>
      </c>
      <c r="BB138" s="1">
        <f>('Elektřina Stav'!BC138-'Elektřina Stav'!BB138)*'Elektřina Stav'!$N138</f>
        <v>58</v>
      </c>
      <c r="BC138" s="1">
        <f>('Elektřina Stav'!BD138-'Elektřina Stav'!BC138)*'Elektřina Stav'!$N138</f>
        <v>35</v>
      </c>
      <c r="BD138" s="1">
        <f>('Elektřina Stav'!BE138-'Elektřina Stav'!BD138)*'Elektřina Stav'!$N138</f>
        <v>5</v>
      </c>
      <c r="BE138" s="1">
        <f>('Elektřina Stav'!BF138-'Elektřina Stav'!BE138)*'Elektřina Stav'!$N138</f>
        <v>20</v>
      </c>
      <c r="BF138" s="1">
        <f>('Elektřina Stav'!BG138-'Elektřina Stav'!BF138)*'Elektřina Stav'!$N138</f>
        <v>24</v>
      </c>
      <c r="BG138" s="1">
        <f>('Elektřina Stav'!BH138-'Elektřina Stav'!BG138)*'Elektřina Stav'!$N138</f>
        <v>24</v>
      </c>
      <c r="BH138" s="1">
        <f>('Elektřina Stav'!BI138-'Elektřina Stav'!BH138)*'Elektřina Stav'!$N138</f>
        <v>0</v>
      </c>
    </row>
    <row r="139" spans="1:63">
      <c r="A139" s="1" t="str">
        <f>'Elektřina Stav'!A139</f>
        <v>F9</v>
      </c>
      <c r="B139" s="1" t="str">
        <f>'Elektřina Stav'!B139</f>
        <v>H</v>
      </c>
      <c r="C139" s="1">
        <f>'Elektřina Stav'!C139</f>
        <v>107</v>
      </c>
      <c r="D139" s="1" t="str">
        <f>'Elektřina Stav'!D139</f>
        <v>Trumatic</v>
      </c>
      <c r="E139" s="1" t="str">
        <f>'Elektřina Stav'!E139</f>
        <v>Truhláři Atripo</v>
      </c>
      <c r="F139" s="8">
        <f>'Elektřina Stav'!F139</f>
        <v>15</v>
      </c>
      <c r="G139" s="8">
        <f>'Elektřina Stav'!G139</f>
        <v>1500</v>
      </c>
      <c r="H139" s="1">
        <f>'Elektřina Stav'!H139</f>
        <v>0</v>
      </c>
      <c r="I139" s="5">
        <f>'Elektřina Stav'!I139</f>
        <v>25</v>
      </c>
      <c r="J139" s="1">
        <f>'Elektřina Stav'!J139</f>
        <v>0</v>
      </c>
      <c r="K139" s="6">
        <f>'Elektřina Stav'!K139</f>
        <v>0</v>
      </c>
      <c r="L139" s="7" t="str">
        <f>'Elektřina Stav'!L139</f>
        <v>N5302160</v>
      </c>
      <c r="M139" s="8">
        <f>'Elektřina Stav'!M139</f>
        <v>0</v>
      </c>
      <c r="N139" s="1">
        <f>'Elektřina Stav'!N139</f>
        <v>1</v>
      </c>
      <c r="AT139" s="1">
        <f>('Elektřina Stav'!AU139-'Elektřina Stav'!AT139)*'Elektřina Stav'!$N139</f>
        <v>420</v>
      </c>
      <c r="AU139" s="1">
        <f>('Elektřina Stav'!AV139-'Elektřina Stav'!AU139)*'Elektřina Stav'!$N139</f>
        <v>409</v>
      </c>
      <c r="AV139" s="1">
        <f>('Elektřina Stav'!AW139-'Elektřina Stav'!AV139)*'Elektřina Stav'!$N139</f>
        <v>411</v>
      </c>
      <c r="AW139" s="1">
        <f>('Elektřina Stav'!AX139-'Elektřina Stav'!AW139)*'Elektřina Stav'!$N139</f>
        <v>384</v>
      </c>
      <c r="AX139" s="1">
        <f>('Elektřina Stav'!AY139-'Elektřina Stav'!AX139)*'Elektřina Stav'!$N139</f>
        <v>347</v>
      </c>
      <c r="AY139" s="1">
        <f>('Elektřina Stav'!AZ139-'Elektřina Stav'!AY139)*'Elektřina Stav'!$N139</f>
        <v>497</v>
      </c>
      <c r="AZ139" s="1">
        <f>('Elektřina Stav'!BA139-'Elektřina Stav'!AZ139)*'Elektřina Stav'!$N139</f>
        <v>465</v>
      </c>
      <c r="BA139" s="1">
        <f>('Elektřina Stav'!BB139-'Elektřina Stav'!BA139)*'Elektřina Stav'!$N139</f>
        <v>666</v>
      </c>
      <c r="BB139" s="1">
        <f>('Elektřina Stav'!BC139-'Elektřina Stav'!BB139)*'Elektřina Stav'!$N139</f>
        <v>1136</v>
      </c>
      <c r="BC139" s="1">
        <f>('Elektřina Stav'!BD139-'Elektřina Stav'!BC139)*'Elektřina Stav'!$N139</f>
        <v>983</v>
      </c>
      <c r="BD139" s="1">
        <f>('Elektřina Stav'!BE139-'Elektřina Stav'!BD139)*'Elektřina Stav'!$N139</f>
        <v>653</v>
      </c>
      <c r="BE139" s="1">
        <f>('Elektřina Stav'!BF139-'Elektřina Stav'!BE139)*'Elektřina Stav'!$N139</f>
        <v>481</v>
      </c>
      <c r="BF139" s="1">
        <f>('Elektřina Stav'!BG139-'Elektřina Stav'!BF139)*'Elektřina Stav'!$N139</f>
        <v>408</v>
      </c>
      <c r="BG139" s="1">
        <f>('Elektřina Stav'!BH139-'Elektřina Stav'!BG139)*'Elektřina Stav'!$N139</f>
        <v>143</v>
      </c>
      <c r="BH139" s="1">
        <f>('Elektřina Stav'!BI139-'Elektřina Stav'!BH139)*'Elektřina Stav'!$N139</f>
        <v>104</v>
      </c>
    </row>
    <row r="140" spans="1:63">
      <c r="A140" s="1" t="str">
        <f>'Elektřina Stav'!A140</f>
        <v>F16</v>
      </c>
      <c r="B140" s="1" t="str">
        <f>'Elektřina Stav'!B140</f>
        <v>H</v>
      </c>
      <c r="C140" s="1">
        <f>'Elektřina Stav'!C140</f>
        <v>113</v>
      </c>
      <c r="D140" s="1" t="str">
        <f>'Elektřina Stav'!D140</f>
        <v>budova 16</v>
      </c>
      <c r="E140" s="1" t="str">
        <f>'Elektřina Stav'!E140</f>
        <v>Jílek</v>
      </c>
      <c r="F140" s="8">
        <f>'Elektřina Stav'!F140</f>
        <v>16</v>
      </c>
      <c r="G140" s="8">
        <f>'Elektřina Stav'!G140</f>
        <v>1600</v>
      </c>
      <c r="H140" s="1">
        <f>'Elektřina Stav'!H140</f>
        <v>0</v>
      </c>
      <c r="I140" s="5">
        <f>'Elektřina Stav'!I140</f>
        <v>35</v>
      </c>
      <c r="J140" s="1">
        <f>'Elektřina Stav'!J140</f>
        <v>0</v>
      </c>
      <c r="K140" s="6" t="str">
        <f>'Elektřina Stav'!K140</f>
        <v>(Mezado)</v>
      </c>
      <c r="L140" s="7" t="str">
        <f>'Elektřina Stav'!L140</f>
        <v>N4522617</v>
      </c>
      <c r="M140" s="8">
        <f>'Elektřina Stav'!M140</f>
        <v>0</v>
      </c>
      <c r="N140" s="1">
        <f>'Elektřina Stav'!N140</f>
        <v>1</v>
      </c>
      <c r="BB140" s="1">
        <f>('Elektřina Stav'!BC140-'Elektřina Stav'!BB140)*'Elektřina Stav'!$N140</f>
        <v>1026</v>
      </c>
      <c r="BC140" s="1">
        <f>('Elektřina Stav'!BD140-'Elektřina Stav'!BC140)*'Elektřina Stav'!$N140</f>
        <v>1725</v>
      </c>
      <c r="BD140" s="1">
        <f>('Elektřina Stav'!BE140-'Elektřina Stav'!BD140)*'Elektřina Stav'!$N140</f>
        <v>1359</v>
      </c>
      <c r="BE140" s="1">
        <f>('Elektřina Stav'!BF140-'Elektřina Stav'!BE140)*'Elektřina Stav'!$N140</f>
        <v>2409</v>
      </c>
      <c r="BF140" s="1">
        <f>('Elektřina Stav'!BG140-'Elektřina Stav'!BF140)*'Elektřina Stav'!$N140</f>
        <v>2277</v>
      </c>
      <c r="BG140" s="1">
        <f>('Elektřina Stav'!BH140-'Elektřina Stav'!BG140)*'Elektřina Stav'!$N140</f>
        <v>447</v>
      </c>
      <c r="BH140" s="1">
        <f>('Elektřina Stav'!BI140-'Elektřina Stav'!BH140)*'Elektřina Stav'!$N140</f>
        <v>0</v>
      </c>
    </row>
    <row r="141" spans="1:63">
      <c r="A141" s="1" t="str">
        <f>'Elektřina Stav'!A141</f>
        <v>A06</v>
      </c>
      <c r="B141" s="1" t="str">
        <f>'Elektřina Stav'!B141</f>
        <v>H</v>
      </c>
      <c r="C141" s="1">
        <f>'Elektřina Stav'!C141</f>
        <v>119</v>
      </c>
      <c r="D141" s="1" t="str">
        <f>'Elektřina Stav'!D141</f>
        <v>PT1</v>
      </c>
      <c r="E141" s="1" t="str">
        <f>'Elektřina Stav'!E141</f>
        <v>Schafer Menk</v>
      </c>
      <c r="F141" s="8" t="str">
        <f>'Elektřina Stav'!F141</f>
        <v>51-5</v>
      </c>
      <c r="G141" s="8">
        <f>'Elektřina Stav'!G141</f>
        <v>0</v>
      </c>
      <c r="H141" s="1">
        <f>'Elektřina Stav'!H141</f>
        <v>0</v>
      </c>
      <c r="I141" s="5">
        <f>'Elektřina Stav'!I141</f>
        <v>0</v>
      </c>
      <c r="J141" s="1">
        <f>'Elektřina Stav'!J141</f>
        <v>0</v>
      </c>
      <c r="K141" s="6" t="str">
        <f>'Elektřina Stav'!K141</f>
        <v>od 2.2</v>
      </c>
      <c r="L141" s="7" t="str">
        <f>'Elektřina Stav'!L141</f>
        <v>N3569910</v>
      </c>
      <c r="M141" s="8">
        <f>'Elektřina Stav'!M141</f>
        <v>6</v>
      </c>
      <c r="N141" s="1">
        <f>'Elektřina Stav'!N141</f>
        <v>4</v>
      </c>
      <c r="AT141" s="47">
        <f>('Elektřina Stav'!AU141-'Elektřina Stav'!AT141)*'Elektřina Stav'!$N141</f>
        <v>0</v>
      </c>
      <c r="AU141" s="47">
        <f>('Elektřina Stav'!AV141-'Elektřina Stav'!AU141)*'Elektřina Stav'!$N141</f>
        <v>0</v>
      </c>
      <c r="AV141" s="47">
        <f>('Elektřina Stav'!AW141-'Elektřina Stav'!AV141)*'Elektřina Stav'!$N141</f>
        <v>0</v>
      </c>
      <c r="AW141" s="47">
        <f>('Elektřina Stav'!AX141-'Elektřina Stav'!AW141)*'Elektřina Stav'!$N141</f>
        <v>0</v>
      </c>
      <c r="AX141" s="47">
        <f>('Elektřina Stav'!AY141-'Elektřina Stav'!AX141)*'Elektřina Stav'!$N141</f>
        <v>0</v>
      </c>
      <c r="AY141" s="47">
        <f>('Elektřina Stav'!AZ141-'Elektřina Stav'!AY141)*'Elektřina Stav'!$N141</f>
        <v>0</v>
      </c>
      <c r="AZ141" s="47">
        <f>('Elektřina Stav'!BA141-'Elektřina Stav'!AZ141)*'Elektřina Stav'!$N141</f>
        <v>0</v>
      </c>
      <c r="BA141" s="47">
        <f>('Elektřina Stav'!BB141-'Elektřina Stav'!BA141)*'Elektřina Stav'!$N141</f>
        <v>0</v>
      </c>
      <c r="BB141" s="47">
        <f>('Elektřina Stav'!BC141-'Elektřina Stav'!BB141)*'Elektřina Stav'!$N141</f>
        <v>0</v>
      </c>
      <c r="BC141" s="47">
        <f>('Elektřina Stav'!BD141-'Elektřina Stav'!BC141)*'Elektřina Stav'!$N141</f>
        <v>0</v>
      </c>
      <c r="BD141" s="47">
        <f>('Elektřina Stav'!BE141-'Elektřina Stav'!BD141)*'Elektřina Stav'!$N141</f>
        <v>4</v>
      </c>
      <c r="BE141" s="47">
        <f>('Elektřina Stav'!BF141-'Elektřina Stav'!BE141)*'Elektřina Stav'!$N141</f>
        <v>0</v>
      </c>
      <c r="BF141" s="47">
        <f>('Elektřina Stav'!BG141-'Elektřina Stav'!BF141)*'Elektřina Stav'!$N141</f>
        <v>0</v>
      </c>
      <c r="BG141" s="47">
        <f>('Elektřina Stav'!BH141-'Elektřina Stav'!BG141)*'Elektřina Stav'!$N141</f>
        <v>0</v>
      </c>
      <c r="BH141" s="1">
        <f>('Elektřina Stav'!BI141-'Elektřina Stav'!BH141)*'Elektřina Stav'!$N141</f>
        <v>4</v>
      </c>
      <c r="BI141" s="1">
        <f>('Elektřina Stav'!BJ141-'Elektřina Stav'!BI141)*'Elektřina Stav'!$N141</f>
        <v>4</v>
      </c>
    </row>
    <row r="142" spans="1:63">
      <c r="A142" s="1" t="str">
        <f>'Elektřina Stav'!A142</f>
        <v>ION</v>
      </c>
      <c r="B142" s="1" t="str">
        <f>'Elektřina Stav'!B142</f>
        <v>H</v>
      </c>
      <c r="C142" s="1">
        <f>'Elektřina Stav'!C142</f>
        <v>99</v>
      </c>
      <c r="D142" s="1" t="str">
        <f>'Elektřina Stav'!D142</f>
        <v>PT1</v>
      </c>
      <c r="E142" s="1" t="str">
        <f>'Elektřina Stav'!E142</f>
        <v>(Jídelna)</v>
      </c>
      <c r="F142" s="8">
        <f>'Elektřina Stav'!F142</f>
        <v>11</v>
      </c>
      <c r="G142" s="8">
        <f>'Elektřina Stav'!G142</f>
        <v>1100</v>
      </c>
      <c r="H142" s="1">
        <f>'Elektřina Stav'!H142</f>
        <v>50</v>
      </c>
      <c r="I142" s="5">
        <f>'Elektřina Stav'!I142</f>
        <v>125</v>
      </c>
      <c r="J142" s="1" t="str">
        <f>'Elektřina Stav'!J142</f>
        <v>C02</v>
      </c>
      <c r="K142" s="6" t="str">
        <f>'Elektřina Stav'!K142</f>
        <v>do července 11</v>
      </c>
      <c r="L142" s="1" t="str">
        <f>'Elektřina Stav'!L142</f>
        <v>MA-0807A732-11</v>
      </c>
      <c r="M142" s="8" t="str">
        <f>'Elektřina Stav'!M142</f>
        <v>CH</v>
      </c>
      <c r="N142" s="1">
        <f>'Elektřina Stav'!N142</f>
        <v>1</v>
      </c>
      <c r="AY142" s="1">
        <f>('Elektřina Stav'!AZ142-'Elektřina Stav'!AY142)*'Elektřina Stav'!$N142</f>
        <v>1283</v>
      </c>
      <c r="AZ142" s="1">
        <f>('Elektřina Stav'!BA142-'Elektřina Stav'!AZ142)*'Elektřina Stav'!$N142</f>
        <v>1298</v>
      </c>
      <c r="BA142" s="1">
        <f>('Elektřina Stav'!BB142-'Elektřina Stav'!BA142)*'Elektřina Stav'!$N142</f>
        <v>1595</v>
      </c>
      <c r="BB142" s="1">
        <f>('Elektřina Stav'!BC142-'Elektřina Stav'!BB142)*'Elektřina Stav'!$N142</f>
        <v>2647</v>
      </c>
      <c r="BC142" s="1">
        <f>('Elektřina Stav'!BD142-'Elektřina Stav'!BC142)*'Elektřina Stav'!$N142</f>
        <v>2729</v>
      </c>
      <c r="BD142" s="1">
        <f>('Elektřina Stav'!BE142-'Elektřina Stav'!BD142)*'Elektřina Stav'!$N142</f>
        <v>3183</v>
      </c>
      <c r="BE142" s="1">
        <f>('Elektřina Stav'!BF142-'Elektřina Stav'!BE142)*'Elektřina Stav'!$N142</f>
        <v>3290</v>
      </c>
      <c r="BF142" s="1">
        <f>('Elektřina Stav'!BG142-'Elektřina Stav'!BF142)*'Elektřina Stav'!$N142</f>
        <v>3837</v>
      </c>
      <c r="BG142" s="1">
        <f>('Elektřina Stav'!BH142-'Elektřina Stav'!BG142)*'Elektřina Stav'!$N142</f>
        <v>3555</v>
      </c>
      <c r="BH142" s="1">
        <f>('Elektřina Stav'!BI142-'Elektřina Stav'!BH142)*'Elektřina Stav'!$N142</f>
        <v>3750</v>
      </c>
      <c r="BI142" s="1">
        <f>('Elektřina Stav'!BJ142-'Elektřina Stav'!BI142)*'Elektřina Stav'!$N142</f>
        <v>3721</v>
      </c>
      <c r="BJ142" s="1">
        <f>('Elektřina Stav'!BK142-'Elektřina Stav'!BJ142)*'Elektřina Stav'!$N142</f>
        <v>1126.8249999999971</v>
      </c>
    </row>
    <row r="143" spans="1:63">
      <c r="A143" s="1" t="str">
        <f>'Elektřina Stav'!A143</f>
        <v>B</v>
      </c>
      <c r="B143" s="1" t="str">
        <f>'Elektřina Stav'!B143</f>
        <v>H</v>
      </c>
      <c r="C143" s="1">
        <f>'Elektřina Stav'!C143</f>
        <v>104</v>
      </c>
      <c r="D143" s="1" t="str">
        <f>'Elektřina Stav'!D143</f>
        <v>PT3</v>
      </c>
      <c r="E143" s="1" t="str">
        <f>'Elektřina Stav'!E143</f>
        <v>Kraus</v>
      </c>
      <c r="F143" s="8">
        <f>'Elektřina Stav'!F143</f>
        <v>22</v>
      </c>
      <c r="I143" s="5">
        <f>'Elektřina Stav'!I143</f>
        <v>35</v>
      </c>
      <c r="J143" s="1" t="str">
        <f>'Elektřina Stav'!J143</f>
        <v>C02</v>
      </c>
      <c r="K143" s="6">
        <f>'Elektřina Stav'!K143</f>
        <v>0</v>
      </c>
      <c r="L143" s="7" t="str">
        <f>'Elektřina Stav'!L143</f>
        <v>N2696699</v>
      </c>
      <c r="M143" s="8">
        <f>'Elektřina Stav'!M143</f>
        <v>0</v>
      </c>
      <c r="N143" s="1">
        <f>'Elektřina Stav'!N143</f>
        <v>1</v>
      </c>
      <c r="AV143" s="1">
        <f>('Elektřina Stav'!AW143-'Elektřina Stav'!AV143)*'Elektřina Stav'!$N143</f>
        <v>87</v>
      </c>
      <c r="AW143" s="1">
        <f>('Elektřina Stav'!AX143-'Elektřina Stav'!AW143)*'Elektřina Stav'!$N143</f>
        <v>156</v>
      </c>
      <c r="AX143" s="1">
        <f>('Elektřina Stav'!AY143-'Elektřina Stav'!AX143)*'Elektřina Stav'!$N143</f>
        <v>42</v>
      </c>
      <c r="AY143" s="1">
        <f>('Elektřina Stav'!AZ143-'Elektřina Stav'!AY143)*'Elektřina Stav'!$N143</f>
        <v>16</v>
      </c>
      <c r="AZ143" s="1">
        <f>('Elektřina Stav'!BA143-'Elektřina Stav'!AZ143)*'Elektřina Stav'!$N143</f>
        <v>32</v>
      </c>
      <c r="BA143" s="1">
        <f>('Elektřina Stav'!BB143-'Elektřina Stav'!BA143)*'Elektřina Stav'!$N143</f>
        <v>23</v>
      </c>
      <c r="BB143" s="1">
        <f>('Elektřina Stav'!BC143-'Elektřina Stav'!BB143)*'Elektřina Stav'!$N143</f>
        <v>190</v>
      </c>
      <c r="BC143" s="1">
        <f>('Elektřina Stav'!BD143-'Elektřina Stav'!BC143)*'Elektřina Stav'!$N143</f>
        <v>64</v>
      </c>
      <c r="BD143" s="1">
        <f>('Elektřina Stav'!BE143-'Elektřina Stav'!BD143)*'Elektřina Stav'!$N143</f>
        <v>58</v>
      </c>
      <c r="BE143" s="1">
        <f>('Elektřina Stav'!BF143-'Elektřina Stav'!BE143)*'Elektřina Stav'!$N143</f>
        <v>43</v>
      </c>
      <c r="BF143" s="1">
        <f>('Elektřina Stav'!BG143-'Elektřina Stav'!BF143)*'Elektřina Stav'!$N143</f>
        <v>54</v>
      </c>
      <c r="BG143" s="1">
        <f>('Elektřina Stav'!BH143-'Elektřina Stav'!BG143)*'Elektřina Stav'!$N143</f>
        <v>36</v>
      </c>
      <c r="BH143" s="1">
        <f>('Elektřina Stav'!BI143-'Elektřina Stav'!BH143)*'Elektřina Stav'!$N143</f>
        <v>14</v>
      </c>
      <c r="BI143" s="1">
        <f>('Elektřina Stav'!BJ143-'Elektřina Stav'!BI143)*'Elektřina Stav'!$N143</f>
        <v>4</v>
      </c>
      <c r="BJ143" s="1">
        <f>('Elektřina Stav'!BK143-'Elektřina Stav'!BJ143)*'Elektřina Stav'!$N143</f>
        <v>0</v>
      </c>
    </row>
    <row r="144" spans="1:63">
      <c r="A144" s="1" t="str">
        <f>'Elektřina Stav'!A144</f>
        <v>B08</v>
      </c>
      <c r="B144" s="1" t="str">
        <f>'Elektřina Stav'!B144</f>
        <v>H</v>
      </c>
      <c r="C144" s="1">
        <f>'Elektřina Stav'!C144</f>
        <v>124</v>
      </c>
      <c r="D144" s="1" t="str">
        <f>'Elektřina Stav'!D144</f>
        <v>PT3</v>
      </c>
      <c r="E144" s="1">
        <f>'Elektřina Stav'!E144</f>
        <v>0</v>
      </c>
      <c r="F144" s="8">
        <f>'Elektřina Stav'!F144</f>
        <v>58</v>
      </c>
      <c r="G144" s="8">
        <f>'Elektřina Stav'!G144</f>
        <v>5800</v>
      </c>
      <c r="H144" s="1">
        <f>'Elektřina Stav'!H144</f>
        <v>0</v>
      </c>
      <c r="I144" s="5">
        <f>'Elektřina Stav'!I144</f>
        <v>0</v>
      </c>
      <c r="J144" s="1">
        <f>'Elektřina Stav'!J144</f>
        <v>0</v>
      </c>
      <c r="K144" s="6">
        <f>'Elektřina Stav'!K144</f>
        <v>0</v>
      </c>
      <c r="L144" s="7" t="str">
        <f>'Elektřina Stav'!L144</f>
        <v>N813611</v>
      </c>
      <c r="M144" s="8">
        <f>'Elektřina Stav'!M144</f>
        <v>19</v>
      </c>
      <c r="N144" s="1">
        <f>'Elektřina Stav'!N144</f>
        <v>8</v>
      </c>
      <c r="BI144" s="1">
        <f>('Elektřina Stav'!BJ144-'Elektřina Stav'!BI144)*'Elektřina Stav'!$N144</f>
        <v>0</v>
      </c>
      <c r="BJ144" s="1">
        <f>('Elektřina Stav'!BK144-'Elektřina Stav'!BJ144)*'Elektřina Stav'!$N144</f>
        <v>0</v>
      </c>
      <c r="BK144" s="1">
        <f>('Elektřina Stav'!BL144-'Elektřina Stav'!BK144)*'Elektřina Stav'!$N144</f>
        <v>0</v>
      </c>
    </row>
    <row r="145" spans="1:72">
      <c r="A145" s="1" t="str">
        <f>'Elektřina Stav'!A145</f>
        <v>A25</v>
      </c>
      <c r="B145" s="1" t="str">
        <f>'Elektřina Stav'!B145</f>
        <v>H</v>
      </c>
      <c r="C145" s="1">
        <f>'Elektřina Stav'!C145</f>
        <v>15</v>
      </c>
      <c r="D145" s="1" t="str">
        <f>'Elektřina Stav'!D145</f>
        <v>PT1</v>
      </c>
      <c r="E145" s="1" t="str">
        <f>'Elektřina Stav'!E145</f>
        <v>I.P.P.E. s.r.o.</v>
      </c>
      <c r="F145" s="8">
        <f>'Elektřina Stav'!F145</f>
        <v>53</v>
      </c>
      <c r="G145" s="8">
        <f>'Elektřina Stav'!G145</f>
        <v>0</v>
      </c>
      <c r="H145" s="1">
        <f>'Elektřina Stav'!H145</f>
        <v>0</v>
      </c>
      <c r="I145" s="5">
        <f>'Elektřina Stav'!I145</f>
        <v>350</v>
      </c>
      <c r="J145" s="1">
        <f>'Elektřina Stav'!J145</f>
        <v>0</v>
      </c>
      <c r="K145" s="6" t="str">
        <f>'Elektřina Stav'!K145</f>
        <v>odpopílkování</v>
      </c>
      <c r="L145" s="7" t="str">
        <f>'Elektřina Stav'!L145</f>
        <v>N4939180</v>
      </c>
      <c r="M145" s="8">
        <f>'Elektřina Stav'!M145</f>
        <v>25</v>
      </c>
      <c r="N145" s="1">
        <f>'Elektřina Stav'!N145</f>
        <v>6</v>
      </c>
      <c r="O145" s="1">
        <f>('Elektřina Stav'!P145-'Elektřina Stav'!O145)*'Elektřina Stav'!$N145</f>
        <v>7878</v>
      </c>
      <c r="P145" s="1">
        <f>('Elektřina Stav'!Q145-'Elektřina Stav'!P145)*'Elektřina Stav'!$N145</f>
        <v>11790</v>
      </c>
      <c r="Q145" s="1">
        <f>('Elektřina Stav'!R145-'Elektřina Stav'!Q145)*'Elektřina Stav'!$N145</f>
        <v>13434</v>
      </c>
      <c r="R145" s="1">
        <f>('Elektřina Stav'!S145-'Elektřina Stav'!R145)*'Elektřina Stav'!$N145</f>
        <v>19566</v>
      </c>
      <c r="S145" s="1">
        <f>('Elektřina Stav'!T145-'Elektřina Stav'!S145)*'Elektřina Stav'!$N145</f>
        <v>30102</v>
      </c>
      <c r="T145" s="12">
        <f>('Elektřina Stav'!U145+100000-'Elektřina Stav'!T145)*'Elektřina Stav'!$N145</f>
        <v>26850</v>
      </c>
      <c r="U145" s="1">
        <f>('Elektřina Stav'!V145-'Elektřina Stav'!U145)*'Elektřina Stav'!$N145</f>
        <v>25236</v>
      </c>
      <c r="V145" s="1">
        <f>('Elektřina Stav'!W145-'Elektřina Stav'!V145)*'Elektřina Stav'!$N145</f>
        <v>19158</v>
      </c>
      <c r="W145" s="1">
        <f>('Elektřina Stav'!X145-'Elektřina Stav'!W145)*'Elektřina Stav'!$N145</f>
        <v>13392</v>
      </c>
      <c r="X145" s="1">
        <f>('Elektřina Stav'!Y145-'Elektřina Stav'!X145)*'Elektřina Stav'!$N145</f>
        <v>13446</v>
      </c>
      <c r="Y145" s="1">
        <f>('Elektřina Stav'!Z145-'Elektřina Stav'!Y145)*'Elektřina Stav'!$N145</f>
        <v>3138</v>
      </c>
      <c r="Z145" s="1">
        <f>('Elektřina Stav'!AA145-'Elektřina Stav'!Z145)*'Elektřina Stav'!$N145</f>
        <v>1470</v>
      </c>
      <c r="AA145" s="1">
        <f>('Elektřina Stav'!AB145-'Elektřina Stav'!AA145)*'Elektřina Stav'!$N145</f>
        <v>1734</v>
      </c>
      <c r="AB145" s="1">
        <f>('Elektřina Stav'!AC145-'Elektřina Stav'!AB145)*'Elektřina Stav'!$N145</f>
        <v>6192</v>
      </c>
      <c r="AC145" s="1">
        <f>('Elektřina Stav'!AD145-'Elektřina Stav'!AC145)*'Elektřina Stav'!$N145</f>
        <v>12690</v>
      </c>
      <c r="AD145" s="1">
        <f>('Elektřina Stav'!AE145-'Elektřina Stav'!AD145)*'Elektřina Stav'!$N145</f>
        <v>15450</v>
      </c>
      <c r="AE145" s="1">
        <f>('Elektřina Stav'!AF145-'Elektřina Stav'!AE145)*'Elektřina Stav'!$N145</f>
        <v>13362</v>
      </c>
      <c r="AF145" s="1">
        <f>('Elektřina Stav'!AG145-'Elektřina Stav'!AF145)*'Elektřina Stav'!$N145</f>
        <v>30966</v>
      </c>
      <c r="AG145" s="1">
        <f>('Elektřina Stav'!AH145-'Elektřina Stav'!AG145)*'Elektřina Stav'!$N145</f>
        <v>24252</v>
      </c>
      <c r="AH145" s="1">
        <f>('Elektřina Stav'!AI145-'Elektřina Stav'!AH145)*'Elektřina Stav'!$N145</f>
        <v>14190</v>
      </c>
      <c r="AI145" s="1">
        <f>('Elektřina Stav'!AJ145-'Elektřina Stav'!AI145)*'Elektřina Stav'!$N145</f>
        <v>7650</v>
      </c>
      <c r="AJ145" s="1">
        <f>('Elektřina Stav'!AK145-'Elektřina Stav'!AJ145)*'Elektřina Stav'!$N145</f>
        <v>5676</v>
      </c>
      <c r="AK145" s="1">
        <f>('Elektřina Stav'!AL145-'Elektřina Stav'!AK145)*'Elektřina Stav'!$N145</f>
        <v>1356</v>
      </c>
      <c r="AL145" s="1">
        <f>('Elektřina Stav'!AM145-'Elektřina Stav'!AL145)*'Elektřina Stav'!$N145</f>
        <v>0</v>
      </c>
      <c r="AM145" s="1">
        <f>('Elektřina Stav'!AN145-'Elektřina Stav'!AM145)*'Elektřina Stav'!$N145</f>
        <v>0</v>
      </c>
      <c r="AN145" s="1">
        <f>('Elektřina Stav'!AO145-'Elektřina Stav'!AN145)*'Elektřina Stav'!$N145</f>
        <v>6</v>
      </c>
      <c r="AO145" s="1">
        <f>('Elektřina Stav'!AP145-'Elektřina Stav'!AO145)*'Elektřina Stav'!$N145</f>
        <v>3318</v>
      </c>
      <c r="AP145" s="1">
        <f>('Elektřina Stav'!AQ145-'Elektřina Stav'!AP145)*'Elektřina Stav'!$N145</f>
        <v>6360</v>
      </c>
      <c r="AQ145" s="1">
        <f>('Elektřina Stav'!AR145-'Elektřina Stav'!AQ145)*'Elektřina Stav'!$N145</f>
        <v>11856</v>
      </c>
      <c r="AR145" s="1">
        <f>('Elektřina Stav'!AS145-'Elektřina Stav'!AR145)*'Elektřina Stav'!$N145</f>
        <v>14538</v>
      </c>
      <c r="AS145" s="1">
        <f>('Elektřina Stav'!AT145-'Elektřina Stav'!AS145)*'Elektřina Stav'!$N145</f>
        <v>13926</v>
      </c>
      <c r="AT145" s="1">
        <f>('Elektřina Stav'!AU145-'Elektřina Stav'!AT145)*'Elektřina Stav'!$N145</f>
        <v>12756</v>
      </c>
      <c r="AU145" s="1">
        <f>('Elektřina Stav'!AV145-'Elektřina Stav'!AU145)*'Elektřina Stav'!$N145</f>
        <v>5658</v>
      </c>
      <c r="AV145" s="1">
        <f>('Elektřina Stav'!AW145-'Elektřina Stav'!AV145)*'Elektřina Stav'!$N145</f>
        <v>2352</v>
      </c>
      <c r="AW145" s="1">
        <f>('Elektřina Stav'!AX145-'Elektřina Stav'!AW145)*'Elektřina Stav'!$N145</f>
        <v>348</v>
      </c>
      <c r="AX145" s="1">
        <f>('Elektřina Stav'!AY145-'Elektřina Stav'!AX145)*'Elektřina Stav'!$N145</f>
        <v>0</v>
      </c>
      <c r="AY145" s="1">
        <f>('Elektřina Stav'!AZ145-'Elektřina Stav'!AY145)*'Elektřina Stav'!$N145</f>
        <v>0</v>
      </c>
      <c r="AZ145" s="1">
        <f>('Elektřina Stav'!BA145-'Elektřina Stav'!AZ145)*'Elektřina Stav'!$N145</f>
        <v>312</v>
      </c>
      <c r="BA145" s="1">
        <f>('Elektřina Stav'!BB145-'Elektřina Stav'!BA145)*'Elektřina Stav'!$N145</f>
        <v>4422</v>
      </c>
      <c r="BB145" s="1">
        <f>('Elektřina Stav'!BC145-'Elektřina Stav'!BB145)*'Elektřina Stav'!$N145</f>
        <v>0</v>
      </c>
      <c r="BC145" s="1">
        <f>('Elektřina Stav'!BD145-'Elektřina Stav'!BC145)*'Elektřina Stav'!$N145</f>
        <v>0</v>
      </c>
      <c r="BD145" s="1">
        <f>('Elektřina Stav'!BE145-'Elektřina Stav'!BD145)*'Elektřina Stav'!$N145</f>
        <v>0</v>
      </c>
      <c r="BE145" s="1">
        <f>('Elektřina Stav'!BF145-'Elektřina Stav'!BE145)*'Elektřina Stav'!$N145</f>
        <v>0</v>
      </c>
      <c r="BF145" s="1">
        <f>('Elektřina Stav'!BG145-'Elektřina Stav'!BF145)*'Elektřina Stav'!$N145</f>
        <v>0</v>
      </c>
      <c r="BG145" s="1">
        <f>('Elektřina Stav'!BH145-'Elektřina Stav'!BG145)*'Elektřina Stav'!$N145</f>
        <v>0</v>
      </c>
      <c r="BH145" s="1">
        <f>('Elektřina Stav'!BI145-'Elektřina Stav'!BH145)*'Elektřina Stav'!$N145</f>
        <v>0</v>
      </c>
      <c r="BI145" s="1">
        <f>('Elektřina Stav'!BJ145-'Elektřina Stav'!BI145)*'Elektřina Stav'!$N145</f>
        <v>0</v>
      </c>
      <c r="BJ145" s="1">
        <f>('Elektřina Stav'!BK145-'Elektřina Stav'!BJ145)*'Elektřina Stav'!$N145</f>
        <v>0</v>
      </c>
      <c r="BK145" s="1">
        <f>('Elektřina Stav'!BL145-'Elektřina Stav'!BK145)*'Elektřina Stav'!$N145</f>
        <v>0</v>
      </c>
    </row>
    <row r="146" spans="1:72">
      <c r="A146" s="1" t="str">
        <f>'Elektřina Stav'!A146</f>
        <v>A26</v>
      </c>
      <c r="B146" s="1" t="str">
        <f>'Elektřina Stav'!B146</f>
        <v>H</v>
      </c>
      <c r="C146" s="1">
        <f>'Elektřina Stav'!C146</f>
        <v>114</v>
      </c>
      <c r="D146" s="1" t="str">
        <f>'Elektřina Stav'!D146</f>
        <v>PT1</v>
      </c>
      <c r="E146" s="1" t="str">
        <f>'Elektřina Stav'!E146</f>
        <v>I.P.P.E. s.r.o.</v>
      </c>
      <c r="F146" s="8">
        <f>'Elektřina Stav'!F146</f>
        <v>53</v>
      </c>
      <c r="G146" s="8">
        <f>'Elektřina Stav'!G146</f>
        <v>0</v>
      </c>
      <c r="H146" s="1">
        <f>'Elektřina Stav'!H146</f>
        <v>0</v>
      </c>
      <c r="I146" s="5">
        <f>'Elektřina Stav'!I146</f>
        <v>0</v>
      </c>
      <c r="J146" s="1">
        <f>'Elektřina Stav'!J146</f>
        <v>0</v>
      </c>
      <c r="K146" s="6" t="str">
        <f>'Elektřina Stav'!K146</f>
        <v>Kotelna</v>
      </c>
      <c r="L146" s="7" t="str">
        <f>'Elektřina Stav'!L146</f>
        <v>N4655762</v>
      </c>
      <c r="M146" s="8">
        <f>'Elektřina Stav'!M146</f>
        <v>26</v>
      </c>
      <c r="N146" s="1">
        <f>'Elektřina Stav'!N146</f>
        <v>15</v>
      </c>
      <c r="AO146" s="1">
        <f>('Elektřina Stav'!AP146-'Elektřina Stav'!AO146)*'Elektřina Stav'!$N146</f>
        <v>19860</v>
      </c>
      <c r="AP146" s="1">
        <f>('Elektřina Stav'!AQ146-'Elektřina Stav'!AP146)*'Elektřina Stav'!$N146</f>
        <v>16890</v>
      </c>
      <c r="AQ146" s="1">
        <f>('Elektřina Stav'!AR146-'Elektřina Stav'!AQ146)*'Elektřina Stav'!$N146</f>
        <v>26235</v>
      </c>
      <c r="AR146" s="1">
        <f>('Elektřina Stav'!AS146-'Elektřina Stav'!AR146)*'Elektřina Stav'!$N146</f>
        <v>24075</v>
      </c>
      <c r="AS146" s="1">
        <f>('Elektřina Stav'!AT146-'Elektřina Stav'!AS146)*'Elektřina Stav'!$N146</f>
        <v>25515</v>
      </c>
      <c r="AT146" s="1">
        <f>('Elektřina Stav'!AU146-'Elektřina Stav'!AT146)*'Elektřina Stav'!$N146</f>
        <v>28275</v>
      </c>
      <c r="AU146" s="1">
        <f>('Elektřina Stav'!AV146-'Elektřina Stav'!AU146)*'Elektřina Stav'!$N146</f>
        <v>19395</v>
      </c>
      <c r="AV146" s="1">
        <f>('Elektřina Stav'!AW146-'Elektřina Stav'!AV146)*'Elektřina Stav'!$N146</f>
        <v>3810</v>
      </c>
      <c r="AW146" s="1">
        <f>('Elektřina Stav'!AX146-'Elektřina Stav'!AW146)*'Elektřina Stav'!$N146</f>
        <v>2160</v>
      </c>
      <c r="AX146" s="1">
        <f>('Elektřina Stav'!AY146-'Elektřina Stav'!AX146)*'Elektřina Stav'!$N146</f>
        <v>1455</v>
      </c>
      <c r="AY146" s="1">
        <f>('Elektřina Stav'!AZ146-'Elektřina Stav'!AY146)*'Elektřina Stav'!$N146</f>
        <v>1815</v>
      </c>
      <c r="AZ146" s="1">
        <f>('Elektřina Stav'!BA146-'Elektřina Stav'!AZ146)*'Elektřina Stav'!$N146</f>
        <v>2175</v>
      </c>
      <c r="BA146" s="1">
        <f>('Elektřina Stav'!BB146-'Elektřina Stav'!BA146)*'Elektřina Stav'!$N146</f>
        <v>5865</v>
      </c>
      <c r="BB146" s="1">
        <f>('Elektřina Stav'!BC146-'Elektřina Stav'!BB146)*'Elektřina Stav'!$N146</f>
        <v>345</v>
      </c>
      <c r="BC146" s="1">
        <f>('Elektřina Stav'!BD146-'Elektřina Stav'!BC146)*'Elektřina Stav'!$N146</f>
        <v>0</v>
      </c>
      <c r="BD146" s="1">
        <f>('Elektřina Stav'!BE146-'Elektřina Stav'!BD146)*'Elektřina Stav'!$N146</f>
        <v>0</v>
      </c>
      <c r="BE146" s="1">
        <f>('Elektřina Stav'!BF146-'Elektřina Stav'!BE146)*'Elektřina Stav'!$N146</f>
        <v>0</v>
      </c>
      <c r="BF146" s="1">
        <f>('Elektřina Stav'!BG146-'Elektřina Stav'!BF146)*'Elektřina Stav'!$N146</f>
        <v>0</v>
      </c>
      <c r="BG146" s="1">
        <f>('Elektřina Stav'!BH146-'Elektřina Stav'!BG146)*'Elektřina Stav'!$N146</f>
        <v>15</v>
      </c>
      <c r="BH146" s="1">
        <f>('Elektřina Stav'!BI146-'Elektřina Stav'!BH146)*'Elektřina Stav'!$N146</f>
        <v>0</v>
      </c>
      <c r="BI146" s="1">
        <f>('Elektřina Stav'!BJ146-'Elektřina Stav'!BI146)*'Elektřina Stav'!$N146</f>
        <v>0</v>
      </c>
      <c r="BJ146" s="1">
        <f>('Elektřina Stav'!BK146-'Elektřina Stav'!BJ146)*'Elektřina Stav'!$N146</f>
        <v>0</v>
      </c>
      <c r="BK146" s="1">
        <f>('Elektřina Stav'!BL146-'Elektřina Stav'!BK146)*'Elektřina Stav'!$N146</f>
        <v>0</v>
      </c>
    </row>
    <row r="147" spans="1:72">
      <c r="A147" s="1" t="str">
        <f>'Elektřina Stav'!A147</f>
        <v>A31</v>
      </c>
      <c r="B147" s="1" t="str">
        <f>'Elektřina Stav'!B147</f>
        <v>H</v>
      </c>
      <c r="C147" s="1">
        <f>'Elektřina Stav'!C147</f>
        <v>17</v>
      </c>
      <c r="D147" s="1" t="str">
        <f>'Elektřina Stav'!D147</f>
        <v>PT1</v>
      </c>
      <c r="E147" s="1" t="str">
        <f>'Elektřina Stav'!E147</f>
        <v>I.P.P.E. s.r.o.</v>
      </c>
      <c r="F147" s="8">
        <f>'Elektřina Stav'!F147</f>
        <v>53</v>
      </c>
      <c r="G147" s="8">
        <f>'Elektřina Stav'!G147</f>
        <v>0</v>
      </c>
      <c r="H147" s="1">
        <f>'Elektřina Stav'!H147</f>
        <v>0</v>
      </c>
      <c r="I147" s="5">
        <f>'Elektřina Stav'!I147</f>
        <v>630</v>
      </c>
      <c r="J147" s="1">
        <f>'Elektřina Stav'!J147</f>
        <v>0</v>
      </c>
      <c r="K147" s="6" t="str">
        <f>'Elektřina Stav'!K147</f>
        <v>záskok</v>
      </c>
      <c r="L147" s="7" t="str">
        <f>'Elektřina Stav'!L147</f>
        <v>N4939185</v>
      </c>
      <c r="M147" s="8">
        <f>'Elektřina Stav'!M147</f>
        <v>31</v>
      </c>
      <c r="N147" s="1">
        <f>'Elektřina Stav'!N147</f>
        <v>15</v>
      </c>
      <c r="O147" s="1">
        <f>('Elektřina Stav'!P147-'Elektřina Stav'!O147)*'Elektřina Stav'!$N147</f>
        <v>0</v>
      </c>
      <c r="P147" s="1">
        <f>('Elektřina Stav'!Q147-'Elektřina Stav'!P147)*'Elektřina Stav'!$N147</f>
        <v>22125</v>
      </c>
      <c r="Q147" s="1">
        <f>('Elektřina Stav'!R147-'Elektřina Stav'!Q147)*'Elektřina Stav'!$N147</f>
        <v>29190</v>
      </c>
      <c r="R147" s="1">
        <f>('Elektřina Stav'!S147-'Elektřina Stav'!R147)*'Elektřina Stav'!$N147</f>
        <v>39060</v>
      </c>
      <c r="S147" s="1">
        <f>('Elektřina Stav'!T147-'Elektřina Stav'!S147)*'Elektřina Stav'!$N147</f>
        <v>50940</v>
      </c>
      <c r="T147" s="1">
        <f>('Elektřina Stav'!U147-'Elektřina Stav'!T147)*'Elektřina Stav'!$N147</f>
        <v>44670</v>
      </c>
      <c r="U147" s="1">
        <f>('Elektřina Stav'!V147-'Elektřina Stav'!U147)*'Elektřina Stav'!$N147</f>
        <v>44175</v>
      </c>
      <c r="V147" s="1">
        <f>('Elektřina Stav'!W147-'Elektřina Stav'!V147)*'Elektřina Stav'!$N147</f>
        <v>44790</v>
      </c>
      <c r="W147" s="1">
        <f>('Elektřina Stav'!X147-'Elektřina Stav'!W147)*'Elektřina Stav'!$N147</f>
        <v>41205</v>
      </c>
      <c r="X147" s="1">
        <f>('Elektřina Stav'!Y147-'Elektřina Stav'!X147)*'Elektřina Stav'!$N147</f>
        <v>27315</v>
      </c>
      <c r="Y147" s="1">
        <f>('Elektřina Stav'!Z147-'Elektřina Stav'!Y147)*'Elektřina Stav'!$N147</f>
        <v>10275</v>
      </c>
      <c r="Z147" s="1">
        <f>('Elektřina Stav'!AA147-'Elektřina Stav'!Z147)*'Elektřina Stav'!$N147</f>
        <v>9735</v>
      </c>
      <c r="AA147" s="1">
        <f>('Elektřina Stav'!AB147-'Elektřina Stav'!AA147)*'Elektřina Stav'!$N147</f>
        <v>9645</v>
      </c>
      <c r="AB147" s="1">
        <f>('Elektřina Stav'!AC147-'Elektřina Stav'!AB147)*'Elektřina Stav'!$N147</f>
        <v>15450</v>
      </c>
      <c r="AC147" s="1">
        <f>('Elektřina Stav'!AD147-'Elektřina Stav'!AC147)*'Elektřina Stav'!$N147</f>
        <v>28875</v>
      </c>
      <c r="AD147" s="1">
        <f>('Elektřina Stav'!AE147-'Elektřina Stav'!AD147)*'Elektřina Stav'!$N147</f>
        <v>31305</v>
      </c>
      <c r="AE147" s="1">
        <f>('Elektřina Stav'!AF147-'Elektřina Stav'!AE147)*'Elektřina Stav'!$N147</f>
        <v>30780</v>
      </c>
      <c r="AF147" s="1">
        <f>('Elektřina Stav'!AG147-'Elektřina Stav'!AF147)*'Elektřina Stav'!$N147</f>
        <v>65685</v>
      </c>
      <c r="AG147" s="1">
        <f>('Elektřina Stav'!AH147-'Elektřina Stav'!AG147)*'Elektřina Stav'!$N147</f>
        <v>38505</v>
      </c>
      <c r="AH147" s="1">
        <f>('Elektřina Stav'!AI147-'Elektřina Stav'!AH147)*'Elektřina Stav'!$N147</f>
        <v>39630</v>
      </c>
      <c r="AI147" s="1">
        <f>('Elektřina Stav'!AJ147-'Elektřina Stav'!AI147)*'Elektřina Stav'!$N147</f>
        <v>22215</v>
      </c>
      <c r="AJ147" s="1">
        <f>('Elektřina Stav'!AK147-'Elektřina Stav'!AJ147)*'Elektřina Stav'!$N147</f>
        <v>10305</v>
      </c>
      <c r="AK147" s="1">
        <f>('Elektřina Stav'!AL147-'Elektřina Stav'!AK147)*'Elektřina Stav'!$N147</f>
        <v>4800</v>
      </c>
      <c r="AL147" s="1">
        <f>('Elektřina Stav'!AM147-'Elektřina Stav'!AL147)*'Elektřina Stav'!$N147</f>
        <v>1515</v>
      </c>
      <c r="AM147" s="1">
        <f>('Elektřina Stav'!AN147-'Elektřina Stav'!AM147)*'Elektřina Stav'!$N147</f>
        <v>1530</v>
      </c>
      <c r="AN147" s="1">
        <f>('Elektřina Stav'!AO147-'Elektřina Stav'!AN147)*'Elektřina Stav'!$N147</f>
        <v>1080</v>
      </c>
      <c r="AO147" s="1">
        <f>('Elektřina Stav'!AP147-'Elektřina Stav'!AO147)*'Elektřina Stav'!$N147</f>
        <v>0</v>
      </c>
      <c r="AP147" s="1">
        <f>('Elektřina Stav'!AQ147-'Elektřina Stav'!AP147)*'Elektřina Stav'!$N147</f>
        <v>0</v>
      </c>
      <c r="AQ147" s="1">
        <f>('Elektřina Stav'!AR147-'Elektřina Stav'!AQ147)*'Elektřina Stav'!$N147</f>
        <v>0</v>
      </c>
      <c r="AR147" s="1">
        <f>('Elektřina Stav'!AS147-'Elektřina Stav'!AR147)*'Elektřina Stav'!$N147</f>
        <v>0</v>
      </c>
      <c r="AS147" s="1">
        <f>('Elektřina Stav'!AT147-'Elektřina Stav'!AS147)*'Elektřina Stav'!$N147</f>
        <v>0</v>
      </c>
      <c r="AT147" s="1">
        <f>('Elektřina Stav'!AU147-'Elektřina Stav'!AT147)*'Elektřina Stav'!$N147</f>
        <v>0</v>
      </c>
      <c r="AU147" s="1">
        <f>('Elektřina Stav'!AV147-'Elektřina Stav'!AU147)*'Elektřina Stav'!$N147</f>
        <v>0</v>
      </c>
      <c r="AV147" s="1">
        <f>('Elektřina Stav'!AW147-'Elektřina Stav'!AV147)*'Elektřina Stav'!$N147</f>
        <v>795</v>
      </c>
      <c r="AW147" s="1">
        <f>('Elektřina Stav'!AX147-'Elektřina Stav'!AW147)*'Elektřina Stav'!$N147</f>
        <v>0</v>
      </c>
      <c r="AX147" s="1">
        <f>('Elektřina Stav'!AY147-'Elektřina Stav'!AX147)*'Elektřina Stav'!$N147</f>
        <v>0</v>
      </c>
      <c r="AY147" s="1">
        <f>('Elektřina Stav'!AZ147-'Elektřina Stav'!AY147)*'Elektřina Stav'!$N147</f>
        <v>0</v>
      </c>
      <c r="AZ147" s="1">
        <f>('Elektřina Stav'!BA147-'Elektřina Stav'!AZ147)*'Elektřina Stav'!$N147</f>
        <v>0</v>
      </c>
      <c r="BA147" s="1">
        <f>('Elektřina Stav'!BB147-'Elektřina Stav'!BA147)*'Elektřina Stav'!$N147</f>
        <v>0</v>
      </c>
      <c r="BB147" s="1">
        <f>('Elektřina Stav'!BC147-'Elektřina Stav'!BB147)*'Elektřina Stav'!$N147</f>
        <v>0</v>
      </c>
      <c r="BC147" s="1">
        <f>('Elektřina Stav'!BD147-'Elektřina Stav'!BC147)*'Elektřina Stav'!$N147</f>
        <v>0</v>
      </c>
      <c r="BD147" s="1">
        <f>('Elektřina Stav'!BE147-'Elektřina Stav'!BD147)*'Elektřina Stav'!$N147</f>
        <v>0</v>
      </c>
      <c r="BE147" s="1">
        <f>('Elektřina Stav'!BF147-'Elektřina Stav'!BE147)*'Elektřina Stav'!$N147</f>
        <v>0</v>
      </c>
      <c r="BF147" s="1">
        <f>('Elektřina Stav'!BG147-'Elektřina Stav'!BF147)*'Elektřina Stav'!$N147</f>
        <v>0</v>
      </c>
      <c r="BG147" s="1">
        <f>('Elektřina Stav'!BH147-'Elektřina Stav'!BG147)*'Elektřina Stav'!$N147</f>
        <v>0</v>
      </c>
      <c r="BH147" s="1">
        <f>('Elektřina Stav'!BI147-'Elektřina Stav'!BH147)*'Elektřina Stav'!$N147</f>
        <v>0</v>
      </c>
      <c r="BI147" s="1">
        <f>('Elektřina Stav'!BJ147-'Elektřina Stav'!BI147)*'Elektřina Stav'!$N147</f>
        <v>0</v>
      </c>
      <c r="BJ147" s="1">
        <f>('Elektřina Stav'!BK147-'Elektřina Stav'!BJ147)*'Elektřina Stav'!$N147</f>
        <v>0</v>
      </c>
      <c r="BK147" s="1">
        <f>('Elektřina Stav'!BL147-'Elektřina Stav'!BK147)*'Elektřina Stav'!$N147</f>
        <v>0</v>
      </c>
    </row>
    <row r="148" spans="1:72">
      <c r="A148" s="1" t="str">
        <f>'Elektřina Stav'!A148</f>
        <v>A32</v>
      </c>
      <c r="B148" s="1" t="str">
        <f>'Elektřina Stav'!B148</f>
        <v>H</v>
      </c>
      <c r="C148" s="1">
        <f>'Elektřina Stav'!C148</f>
        <v>116</v>
      </c>
      <c r="D148" s="1" t="str">
        <f>'Elektřina Stav'!D148</f>
        <v>PT1</v>
      </c>
      <c r="E148" s="1" t="str">
        <f>'Elektřina Stav'!E148</f>
        <v>I.P.P.E. s.r.o.</v>
      </c>
      <c r="F148" s="8">
        <f>'Elektřina Stav'!F148</f>
        <v>53</v>
      </c>
      <c r="G148" s="8">
        <f>'Elektřina Stav'!G148</f>
        <v>0</v>
      </c>
      <c r="H148" s="1">
        <f>'Elektřina Stav'!H148</f>
        <v>0</v>
      </c>
      <c r="I148" s="5">
        <f>'Elektřina Stav'!I148</f>
        <v>0</v>
      </c>
      <c r="J148" s="1">
        <f>'Elektřina Stav'!J148</f>
        <v>0</v>
      </c>
      <c r="K148" s="6" t="str">
        <f>'Elektřina Stav'!K148</f>
        <v>odpopíl. záskok</v>
      </c>
      <c r="L148" s="7" t="str">
        <f>'Elektřina Stav'!L148</f>
        <v>N767638</v>
      </c>
      <c r="M148" s="8">
        <f>'Elektřina Stav'!M148</f>
        <v>32</v>
      </c>
      <c r="N148" s="1">
        <f>'Elektřina Stav'!N148</f>
        <v>6</v>
      </c>
      <c r="AO148" s="1">
        <f>('Elektřina Stav'!AP148-'Elektřina Stav'!AO148)*'Elektřina Stav'!$N148</f>
        <v>0</v>
      </c>
      <c r="AP148" s="1">
        <f>('Elektřina Stav'!AQ148-'Elektřina Stav'!AP148)*'Elektřina Stav'!$N148</f>
        <v>0</v>
      </c>
      <c r="AQ148" s="1">
        <f>('Elektřina Stav'!AR148-'Elektřina Stav'!AQ148)*'Elektřina Stav'!$N148</f>
        <v>0</v>
      </c>
      <c r="AR148" s="1">
        <f>('Elektřina Stav'!AS148-'Elektřina Stav'!AR148)*'Elektřina Stav'!$N148</f>
        <v>0</v>
      </c>
      <c r="AS148" s="1">
        <f>('Elektřina Stav'!AT148-'Elektřina Stav'!AS148)*'Elektřina Stav'!$N148</f>
        <v>0</v>
      </c>
      <c r="AT148" s="1">
        <f>('Elektřina Stav'!AU148-'Elektřina Stav'!AT148)*'Elektřina Stav'!$N148</f>
        <v>0</v>
      </c>
      <c r="AU148" s="1">
        <f>('Elektřina Stav'!AV148-'Elektřina Stav'!AU148)*'Elektřina Stav'!$N148</f>
        <v>0</v>
      </c>
      <c r="AV148" s="1">
        <f>('Elektřina Stav'!AW148-'Elektřina Stav'!AV148)*'Elektřina Stav'!$N148</f>
        <v>0</v>
      </c>
      <c r="AW148" s="1">
        <f>('Elektřina Stav'!AX148-'Elektřina Stav'!AW148)*'Elektřina Stav'!$N148</f>
        <v>0</v>
      </c>
      <c r="AX148" s="1">
        <f>('Elektřina Stav'!AY148-'Elektřina Stav'!AX148)*'Elektřina Stav'!$N148</f>
        <v>0</v>
      </c>
      <c r="AY148" s="1">
        <f>('Elektřina Stav'!AZ148-'Elektřina Stav'!AY148)*'Elektřina Stav'!$N148</f>
        <v>0</v>
      </c>
      <c r="AZ148" s="1">
        <f>('Elektřina Stav'!BA148-'Elektřina Stav'!AZ148)*'Elektřina Stav'!$N148</f>
        <v>0</v>
      </c>
      <c r="BA148" s="1">
        <f>('Elektřina Stav'!BB148-'Elektřina Stav'!BA148)*'Elektřina Stav'!$N148</f>
        <v>0</v>
      </c>
      <c r="BB148" s="1">
        <f>('Elektřina Stav'!BC148-'Elektřina Stav'!BB148)*'Elektřina Stav'!$N148</f>
        <v>0</v>
      </c>
      <c r="BC148" s="1">
        <f>('Elektřina Stav'!BD148-'Elektřina Stav'!BC148)*'Elektřina Stav'!$N148</f>
        <v>0</v>
      </c>
      <c r="BD148" s="1">
        <f>('Elektřina Stav'!BE148-'Elektřina Stav'!BD148)*'Elektřina Stav'!$N148</f>
        <v>0</v>
      </c>
      <c r="BE148" s="1">
        <f>('Elektřina Stav'!BF148-'Elektřina Stav'!BE148)*'Elektřina Stav'!$N148</f>
        <v>0</v>
      </c>
      <c r="BF148" s="1">
        <f>('Elektřina Stav'!BG148-'Elektřina Stav'!BF148)*'Elektřina Stav'!$N148</f>
        <v>0</v>
      </c>
      <c r="BG148" s="1">
        <f>('Elektřina Stav'!BH148-'Elektřina Stav'!BG148)*'Elektřina Stav'!$N148</f>
        <v>0</v>
      </c>
      <c r="BH148" s="1">
        <f>('Elektřina Stav'!BI148-'Elektřina Stav'!BH148)*'Elektřina Stav'!$N148</f>
        <v>0</v>
      </c>
      <c r="BI148" s="1">
        <f>('Elektřina Stav'!BJ148-'Elektřina Stav'!BI148)*'Elektřina Stav'!$N148</f>
        <v>0</v>
      </c>
      <c r="BJ148" s="1">
        <f>('Elektřina Stav'!BK148-'Elektřina Stav'!BJ148)*'Elektřina Stav'!$N148</f>
        <v>0</v>
      </c>
      <c r="BK148" s="1">
        <f>('Elektřina Stav'!BL148-'Elektřina Stav'!BK148)*'Elektřina Stav'!$N148</f>
        <v>0</v>
      </c>
    </row>
    <row r="149" spans="1:72">
      <c r="A149" s="1" t="str">
        <f>'Elektřina Stav'!A149</f>
        <v>D07</v>
      </c>
      <c r="B149" s="1" t="str">
        <f>'Elektřina Stav'!B149</f>
        <v>H</v>
      </c>
      <c r="C149" s="1">
        <f>'Elektřina Stav'!C149</f>
        <v>117</v>
      </c>
      <c r="D149" s="1" t="str">
        <f>'Elektřina Stav'!D149</f>
        <v>HT22</v>
      </c>
      <c r="E149" s="1" t="str">
        <f>'Elektřina Stav'!E149</f>
        <v>I.P.P.E. s.r.o.</v>
      </c>
      <c r="F149" s="8" t="str">
        <f>'Elektřina Stav'!F149</f>
        <v>2a+2b</v>
      </c>
      <c r="G149" s="8">
        <f>'Elektřina Stav'!G149</f>
        <v>0</v>
      </c>
      <c r="H149" s="1">
        <f>'Elektřina Stav'!H149</f>
        <v>0</v>
      </c>
      <c r="I149" s="5">
        <f>'Elektřina Stav'!I149</f>
        <v>0</v>
      </c>
      <c r="J149" s="1">
        <f>'Elektřina Stav'!J149</f>
        <v>0</v>
      </c>
      <c r="K149" s="6" t="str">
        <f>'Elektřina Stav'!K149</f>
        <v>ubytovny</v>
      </c>
      <c r="L149" s="7" t="str">
        <f>'Elektřina Stav'!L149</f>
        <v>N1468128</v>
      </c>
      <c r="M149" s="8">
        <f>'Elektřina Stav'!M149</f>
        <v>7</v>
      </c>
      <c r="N149" s="1">
        <f>'Elektřina Stav'!N149</f>
        <v>1</v>
      </c>
      <c r="AO149" s="1">
        <f>('Elektřina Stav'!AP149-'Elektřina Stav'!AO149)*'Elektřina Stav'!$N149</f>
        <v>317</v>
      </c>
      <c r="AP149" s="1">
        <f>('Elektřina Stav'!AQ149-'Elektřina Stav'!AP149)*'Elektřina Stav'!$N149</f>
        <v>1625</v>
      </c>
      <c r="AQ149" s="1">
        <f>('Elektřina Stav'!AR149-'Elektřina Stav'!AQ149)*'Elektřina Stav'!$N149</f>
        <v>1554</v>
      </c>
      <c r="AR149" s="1">
        <f>('Elektřina Stav'!AS149-'Elektřina Stav'!AR149)*'Elektřina Stav'!$N149</f>
        <v>1361</v>
      </c>
      <c r="AS149" s="1">
        <f>('Elektřina Stav'!AT149-'Elektřina Stav'!AS149)*'Elektřina Stav'!$N149</f>
        <v>1008</v>
      </c>
      <c r="AT149" s="1">
        <f>('Elektřina Stav'!AU149-'Elektřina Stav'!AT149)*'Elektřina Stav'!$N149</f>
        <v>24</v>
      </c>
      <c r="AU149" s="1">
        <f>('Elektřina Stav'!AV149-'Elektřina Stav'!AU149)*'Elektřina Stav'!$N149</f>
        <v>26</v>
      </c>
      <c r="AV149" s="1">
        <f>('Elektřina Stav'!AW149-'Elektřina Stav'!AV149)*'Elektřina Stav'!$N149</f>
        <v>58</v>
      </c>
      <c r="AW149" s="1">
        <f>('Elektřina Stav'!AX149-'Elektřina Stav'!AW149)*'Elektřina Stav'!$N149</f>
        <v>12</v>
      </c>
      <c r="AX149" s="1">
        <f>('Elektřina Stav'!AY149-'Elektřina Stav'!AX149)*'Elektřina Stav'!$N149</f>
        <v>0</v>
      </c>
      <c r="AY149" s="1">
        <f>('Elektřina Stav'!AZ149-'Elektřina Stav'!AY149)*'Elektřina Stav'!$N149</f>
        <v>0</v>
      </c>
      <c r="AZ149" s="1">
        <f>('Elektřina Stav'!BA149-'Elektřina Stav'!AZ149)*'Elektřina Stav'!$N149</f>
        <v>0</v>
      </c>
      <c r="BA149" s="1">
        <f>('Elektřina Stav'!BB149-'Elektřina Stav'!BA149)*'Elektřina Stav'!$N149</f>
        <v>0</v>
      </c>
      <c r="BB149" s="1">
        <f>('Elektřina Stav'!BC149-'Elektřina Stav'!BB149)*'Elektřina Stav'!$N149</f>
        <v>0</v>
      </c>
      <c r="BC149" s="1">
        <f>('Elektřina Stav'!BD149-'Elektřina Stav'!BC149)*'Elektřina Stav'!$N149</f>
        <v>0</v>
      </c>
      <c r="BD149" s="1">
        <f>('Elektřina Stav'!BE149-'Elektřina Stav'!BD149)*'Elektřina Stav'!$N149</f>
        <v>0</v>
      </c>
      <c r="BE149" s="1">
        <f>('Elektřina Stav'!BF149-'Elektřina Stav'!BE149)*'Elektřina Stav'!$N149</f>
        <v>0</v>
      </c>
      <c r="BF149" s="1">
        <f>('Elektřina Stav'!BG149-'Elektřina Stav'!BF149)*'Elektřina Stav'!$N149</f>
        <v>0</v>
      </c>
      <c r="BG149" s="1">
        <f>('Elektřina Stav'!BH149-'Elektřina Stav'!BG149)*'Elektřina Stav'!$N149</f>
        <v>0</v>
      </c>
      <c r="BH149" s="1">
        <f>('Elektřina Stav'!BI149-'Elektřina Stav'!BH149)*'Elektřina Stav'!$N149</f>
        <v>0</v>
      </c>
      <c r="BI149" s="1">
        <f>('Elektřina Stav'!BJ149-'Elektřina Stav'!BI149)*'Elektřina Stav'!$N149</f>
        <v>0</v>
      </c>
      <c r="BJ149" s="1">
        <f>('Elektřina Stav'!BK149-'Elektřina Stav'!BJ149)*'Elektřina Stav'!$N149</f>
        <v>0</v>
      </c>
      <c r="BK149" s="1">
        <f>('Elektřina Stav'!BL149-'Elektřina Stav'!BK149)*'Elektřina Stav'!$N149</f>
        <v>0</v>
      </c>
    </row>
    <row r="150" spans="1:72">
      <c r="A150" s="1" t="str">
        <f>'Elektřina Stav'!A150</f>
        <v>ION</v>
      </c>
      <c r="B150" s="1" t="s">
        <v>85</v>
      </c>
      <c r="C150" s="1">
        <f>'Elektřina Stav'!C150</f>
        <v>14</v>
      </c>
      <c r="D150" s="1" t="str">
        <f>'Elektřina Stav'!D150</f>
        <v>PT1</v>
      </c>
      <c r="E150" s="1" t="str">
        <f>'Elektřina Stav'!E150</f>
        <v>Duno</v>
      </c>
      <c r="F150" s="8">
        <f>'Elektřina Stav'!F150</f>
        <v>82</v>
      </c>
      <c r="G150" s="8">
        <f>'Elektřina Stav'!G150</f>
        <v>8200</v>
      </c>
      <c r="H150" s="1">
        <f>'Elektřina Stav'!H150</f>
        <v>49</v>
      </c>
      <c r="I150" s="5">
        <f>'Elektřina Stav'!I150</f>
        <v>300</v>
      </c>
      <c r="J150" s="1" t="str">
        <f>'Elektřina Stav'!J150</f>
        <v>C02</v>
      </c>
      <c r="K150" s="6" t="str">
        <f>'Elektřina Stav'!K150</f>
        <v>od 5.10.08</v>
      </c>
      <c r="L150" s="1" t="str">
        <f>'Elektřina Stav'!L150</f>
        <v>MA-0807A727-11</v>
      </c>
      <c r="M150" s="8">
        <f>'Elektřina Stav'!M150</f>
        <v>24</v>
      </c>
      <c r="N150" s="1">
        <f>'Elektřina Stav'!N150</f>
        <v>1</v>
      </c>
      <c r="AD150" s="1">
        <f>('Elektřina Stav'!AE150-'Elektřina Stav'!AD150)*'Elektřina Stav'!$N150</f>
        <v>21666</v>
      </c>
      <c r="AE150" s="1">
        <f>('Elektřina Stav'!AF150-'Elektřina Stav'!AE150)*'Elektřina Stav'!$N150</f>
        <v>18916</v>
      </c>
      <c r="AF150" s="1">
        <f>('Elektřina Stav'!AG150-'Elektřina Stav'!AF150)*'Elektřina Stav'!$N150</f>
        <v>27620</v>
      </c>
      <c r="AG150" s="1">
        <f>('Elektřina Stav'!AH150-'Elektřina Stav'!AG150)*'Elektřina Stav'!$N150</f>
        <v>23229</v>
      </c>
      <c r="AH150" s="1">
        <f>('Elektřina Stav'!AI150-'Elektřina Stav'!AH150)*'Elektřina Stav'!$N150</f>
        <v>18179</v>
      </c>
      <c r="AI150" s="1">
        <f>('Elektřina Stav'!AJ150-'Elektřina Stav'!AI150)*'Elektřina Stav'!$N150</f>
        <v>9088</v>
      </c>
      <c r="AJ150" s="1">
        <f>('Elektřina Stav'!AK150-'Elektřina Stav'!AJ150)*'Elektřina Stav'!$N150</f>
        <v>12783</v>
      </c>
      <c r="AK150" s="1">
        <f>('Elektřina Stav'!AL150-'Elektřina Stav'!AK150)*'Elektřina Stav'!$N150</f>
        <v>11408</v>
      </c>
      <c r="AL150" s="1">
        <f>('Elektřina Stav'!AM150-'Elektřina Stav'!AL150)*'Elektřina Stav'!$N150</f>
        <v>7336</v>
      </c>
      <c r="AM150" s="1">
        <f>('Elektřina Stav'!AN150-'Elektřina Stav'!AM150)*'Elektřina Stav'!$N150</f>
        <v>3672</v>
      </c>
      <c r="AN150" s="1">
        <f>('Elektřina Stav'!AO150-'Elektřina Stav'!AN150)*'Elektřina Stav'!$N150</f>
        <v>9229</v>
      </c>
      <c r="AO150" s="1">
        <f>('Elektřina Stav'!AP150-'Elektřina Stav'!AO150)*'Elektřina Stav'!$N150</f>
        <v>12294</v>
      </c>
      <c r="AP150" s="1">
        <f>('Elektřina Stav'!AQ150-'Elektřina Stav'!AP150)*'Elektřina Stav'!$N150</f>
        <v>16098</v>
      </c>
      <c r="AQ150" s="1">
        <f>('Elektřina Stav'!AR150-'Elektřina Stav'!AQ150)*'Elektřina Stav'!$N150</f>
        <v>15684</v>
      </c>
      <c r="AR150" s="1">
        <f>('Elektřina Stav'!AS150-'Elektřina Stav'!AR150)*'Elektřina Stav'!$N150</f>
        <v>17837</v>
      </c>
      <c r="AS150" s="1">
        <f>('Elektřina Stav'!AT150-'Elektřina Stav'!AS150)*'Elektřina Stav'!$N150</f>
        <v>18519</v>
      </c>
      <c r="AT150" s="1">
        <f>('Elektřina Stav'!AU150-'Elektřina Stav'!AT150)*'Elektřina Stav'!$N150</f>
        <v>16430</v>
      </c>
      <c r="AU150" s="1">
        <f>('Elektřina Stav'!AV150-'Elektřina Stav'!AU150)*'Elektřina Stav'!$N150</f>
        <v>13433</v>
      </c>
      <c r="AV150" s="1">
        <f>('Elektřina Stav'!AW150-'Elektřina Stav'!AV150)*'Elektřina Stav'!$N150</f>
        <v>12634</v>
      </c>
      <c r="AW150" s="1">
        <f>('Elektřina Stav'!AX150-'Elektřina Stav'!AW150)*'Elektřina Stav'!$N150</f>
        <v>11988</v>
      </c>
      <c r="AX150" s="1">
        <f>('Elektřina Stav'!AY150-'Elektřina Stav'!AX150)*'Elektřina Stav'!$N150</f>
        <v>9813</v>
      </c>
      <c r="AY150" s="1">
        <f>('Elektřina Stav'!AZ150-'Elektřina Stav'!AY150)*'Elektřina Stav'!$N150</f>
        <v>6452</v>
      </c>
      <c r="AZ150" s="1">
        <f>('Elektřina Stav'!BA150-'Elektřina Stav'!AZ150)*'Elektřina Stav'!$N150</f>
        <v>12271</v>
      </c>
      <c r="BA150" s="1">
        <f>('Elektřina Stav'!BB150-'Elektřina Stav'!BA150)*'Elektřina Stav'!$N150</f>
        <v>17745</v>
      </c>
      <c r="BB150" s="1">
        <f>('Elektřina Stav'!BC150-'Elektřina Stav'!BB150)*'Elektřina Stav'!$N150</f>
        <v>19818</v>
      </c>
      <c r="BC150" s="1">
        <f>('Elektřina Stav'!BD150-'Elektřina Stav'!BC150)*'Elektřina Stav'!$N150</f>
        <v>14367</v>
      </c>
      <c r="BD150" s="1">
        <f>('Elektřina Stav'!BE150-'Elektřina Stav'!BD150)*'Elektřina Stav'!$N150</f>
        <v>14951</v>
      </c>
      <c r="BE150" s="1">
        <f>('Elektřina Stav'!BF150-'Elektřina Stav'!BE150)*'Elektřina Stav'!$N150</f>
        <v>16048</v>
      </c>
      <c r="BF150" s="1">
        <f>('Elektřina Stav'!BG150-'Elektřina Stav'!BF150)*'Elektřina Stav'!$N150</f>
        <v>13968</v>
      </c>
      <c r="BG150" s="1">
        <f>('Elektřina Stav'!BH150-'Elektřina Stav'!BG150)*'Elektřina Stav'!$N150</f>
        <v>11384</v>
      </c>
      <c r="BH150" s="1">
        <f>('Elektřina Stav'!BI150-'Elektřina Stav'!BH150)*'Elektřina Stav'!$N150</f>
        <v>7257</v>
      </c>
      <c r="BI150" s="1">
        <f>('Elektřina Stav'!BJ150-'Elektřina Stav'!BI150)*'Elektřina Stav'!$N150</f>
        <v>2025</v>
      </c>
      <c r="BJ150" s="1">
        <f>('Elektřina Stav'!BK150-'Elektřina Stav'!BJ150)*'Elektřina Stav'!$N150</f>
        <v>1532</v>
      </c>
      <c r="BK150" s="1">
        <f>('Elektřina Stav'!BL150-'Elektřina Stav'!BK150)*'Elektřina Stav'!$N150</f>
        <v>1594</v>
      </c>
      <c r="BL150" s="1">
        <f>('Elektřina Stav'!BM150-'Elektřina Stav'!BL150)*'Elektřina Stav'!$N150</f>
        <v>613</v>
      </c>
    </row>
    <row r="151" spans="1:72">
      <c r="A151" s="1" t="str">
        <f>'Elektřina Stav'!A151</f>
        <v>Cb40</v>
      </c>
      <c r="B151" s="1" t="str">
        <f>'Elektřina Stav'!B151</f>
        <v>H</v>
      </c>
      <c r="C151" s="1">
        <f>'Elektřina Stav'!C151</f>
        <v>122</v>
      </c>
      <c r="D151" s="1" t="str">
        <f>'Elektřina Stav'!D151</f>
        <v>PT4</v>
      </c>
      <c r="E151" s="1" t="str">
        <f>'Elektřina Stav'!E151</f>
        <v>Dives s.r.o.</v>
      </c>
      <c r="F151" s="8">
        <f>'Elektřina Stav'!F151</f>
        <v>40</v>
      </c>
      <c r="G151" s="8">
        <f>'Elektřina Stav'!G151</f>
        <v>0</v>
      </c>
      <c r="H151" s="1">
        <f>'Elektřina Stav'!H151</f>
        <v>0</v>
      </c>
      <c r="I151" s="5">
        <f>'Elektřina Stav'!I151</f>
        <v>32</v>
      </c>
      <c r="J151" s="1" t="str">
        <f>'Elektřina Stav'!J151</f>
        <v>C02</v>
      </c>
      <c r="K151" s="6">
        <f>'Elektřina Stav'!K151</f>
        <v>0</v>
      </c>
      <c r="L151" s="7" t="str">
        <f>'Elektřina Stav'!L151</f>
        <v>N99004416</v>
      </c>
      <c r="M151" s="8">
        <f>'Elektřina Stav'!M151</f>
        <v>0</v>
      </c>
      <c r="N151" s="1">
        <f>'Elektřina Stav'!N151</f>
        <v>1</v>
      </c>
      <c r="BI151" s="1">
        <f>('Elektřina Stav'!BJ151-'Elektřina Stav'!BI151)*'Elektřina Stav'!$N151</f>
        <v>1.9000000000000004</v>
      </c>
      <c r="BJ151" s="1">
        <f>('Elektřina Stav'!BK151-'Elektřina Stav'!BJ151)*'Elektřina Stav'!$N151</f>
        <v>21.3</v>
      </c>
      <c r="BK151" s="1">
        <f>('Elektřina Stav'!BL151-'Elektřina Stav'!BK151)*'Elektřina Stav'!$N151</f>
        <v>53.4</v>
      </c>
      <c r="BL151" s="1">
        <f>('Elektřina Stav'!BM151-'Elektřina Stav'!BL151)*'Elektřina Stav'!$N151</f>
        <v>89</v>
      </c>
      <c r="BM151" s="1">
        <f>('Elektřina Stav'!BN151-'Elektřina Stav'!BM151)*'Elektřina Stav'!$N151</f>
        <v>61</v>
      </c>
      <c r="BN151" s="1">
        <f>('Elektřina Stav'!BO151-'Elektřina Stav'!BN151)*'Elektřina Stav'!$N151</f>
        <v>0</v>
      </c>
    </row>
    <row r="152" spans="1:72">
      <c r="A152" s="1" t="str">
        <f>'Elektřina Stav'!A152</f>
        <v>B14</v>
      </c>
      <c r="B152" s="1" t="str">
        <f>'Elektřina Stav'!B152</f>
        <v>H</v>
      </c>
      <c r="C152" s="1">
        <f>'Elektřina Stav'!C152</f>
        <v>61</v>
      </c>
      <c r="D152" s="1" t="str">
        <f>'Elektřina Stav'!D152</f>
        <v>PT3</v>
      </c>
      <c r="E152" s="1" t="str">
        <f>'Elektřina Stav'!E152</f>
        <v>TPS</v>
      </c>
      <c r="F152" s="8">
        <f>'Elektřina Stav'!F152</f>
        <v>44</v>
      </c>
      <c r="G152" s="8">
        <f>'Elektřina Stav'!G152</f>
        <v>4400</v>
      </c>
      <c r="H152" s="1">
        <f>'Elektřina Stav'!H152</f>
        <v>71</v>
      </c>
      <c r="I152" s="5">
        <f>'Elektřina Stav'!I152</f>
        <v>180</v>
      </c>
      <c r="J152" s="1" t="str">
        <f>'Elektřina Stav'!J152</f>
        <v>C02 TPS</v>
      </c>
      <c r="K152" s="6">
        <f>'Elektřina Stav'!K152</f>
        <v>0</v>
      </c>
      <c r="L152" s="1" t="str">
        <f>'Elektřina Stav'!L152</f>
        <v>N813600</v>
      </c>
      <c r="M152" s="8">
        <f>'Elektřina Stav'!M152</f>
        <v>14</v>
      </c>
      <c r="N152" s="1">
        <f>'Elektřina Stav'!N152</f>
        <v>1.5</v>
      </c>
      <c r="O152" s="1">
        <f>('Elektřina Stav'!P152-'Elektřina Stav'!O152)*'Elektřina Stav'!$N152</f>
        <v>1228.5</v>
      </c>
      <c r="P152" s="1">
        <f>('Elektřina Stav'!Q152-'Elektřina Stav'!P152)*'Elektřina Stav'!$N152</f>
        <v>1219.5</v>
      </c>
      <c r="Q152" s="1">
        <f>('Elektřina Stav'!R152-'Elektřina Stav'!Q152)*'Elektřina Stav'!$N152</f>
        <v>1374</v>
      </c>
      <c r="R152" s="1">
        <f>('Elektřina Stav'!S152-'Elektřina Stav'!R152)*'Elektřina Stav'!$N152</f>
        <v>1345.5</v>
      </c>
      <c r="S152" s="1">
        <f>('Elektřina Stav'!T152-'Elektřina Stav'!S152)*'Elektřina Stav'!$N152</f>
        <v>901.5</v>
      </c>
      <c r="T152" s="1">
        <f>('Elektřina Stav'!U152-'Elektřina Stav'!T152)*'Elektřina Stav'!$N152</f>
        <v>1293</v>
      </c>
      <c r="U152" s="1">
        <f>('Elektřina Stav'!V152-'Elektřina Stav'!U152)*'Elektřina Stav'!$N152</f>
        <v>1270.5</v>
      </c>
      <c r="V152" s="1">
        <f>('Elektřina Stav'!W152-'Elektřina Stav'!V152)*'Elektřina Stav'!$N152</f>
        <v>1356</v>
      </c>
      <c r="W152" s="1">
        <f>('Elektřina Stav'!X152-'Elektřina Stav'!W152)*'Elektřina Stav'!$N152</f>
        <v>3030</v>
      </c>
      <c r="X152" s="1">
        <f>('Elektřina Stav'!Y152-'Elektřina Stav'!X152)*'Elektřina Stav'!$N152</f>
        <v>106.5</v>
      </c>
      <c r="Y152" s="1">
        <f>('Elektřina Stav'!Z152-'Elektřina Stav'!Y152)*'Elektřina Stav'!$N152</f>
        <v>403.5</v>
      </c>
      <c r="Z152" s="1">
        <f>('Elektřina Stav'!AA152-'Elektřina Stav'!Z152)*'Elektřina Stav'!$N152</f>
        <v>196.5</v>
      </c>
      <c r="AA152" s="1">
        <f>('Elektřina Stav'!AB152-'Elektřina Stav'!AA152)*'Elektřina Stav'!$N152</f>
        <v>0</v>
      </c>
      <c r="AB152" s="1">
        <v>1024</v>
      </c>
      <c r="AC152" s="1">
        <v>2532</v>
      </c>
      <c r="AD152" s="1">
        <f>('Elektřina Stav'!AE152-'Elektřina Stav'!AD152)*'Elektřina Stav'!$N152</f>
        <v>1051.5</v>
      </c>
      <c r="AE152" s="1">
        <f>('Elektřina Stav'!AF152-'Elektřina Stav'!AE152)*'Elektřina Stav'!$N152</f>
        <v>30</v>
      </c>
      <c r="AF152" s="1">
        <f>('Elektřina Stav'!AG152-'Elektřina Stav'!AF152)*'Elektřina Stav'!$N152</f>
        <v>34.5</v>
      </c>
      <c r="AG152" s="1">
        <f>('Elektřina Stav'!AH152-'Elektřina Stav'!AG152)*'Elektřina Stav'!$N152</f>
        <v>37.5</v>
      </c>
      <c r="AH152" s="1">
        <f>('Elektřina Stav'!AI152-'Elektřina Stav'!AH152)*'Elektřina Stav'!$N152</f>
        <v>94.5</v>
      </c>
      <c r="AI152" s="1">
        <f>('Elektřina Stav'!AJ152-'Elektřina Stav'!AI152)*'Elektřina Stav'!$N152</f>
        <v>51</v>
      </c>
      <c r="AJ152" s="1">
        <f>('Elektřina Stav'!AK152-'Elektřina Stav'!AJ152)*'Elektřina Stav'!$N152</f>
        <v>66</v>
      </c>
      <c r="AK152" s="1">
        <f>('Elektřina Stav'!AL152-'Elektřina Stav'!AK152)*'Elektřina Stav'!$N152</f>
        <v>151.5</v>
      </c>
      <c r="AL152" s="1">
        <f>('Elektřina Stav'!AM152-'Elektřina Stav'!AL152)*'Elektřina Stav'!$N152</f>
        <v>36</v>
      </c>
      <c r="AM152" s="1">
        <f>('Elektřina Stav'!AN152-'Elektřina Stav'!AM152)*'Elektřina Stav'!$N152</f>
        <v>109.5</v>
      </c>
      <c r="AN152" s="1">
        <f>('Elektřina Stav'!AO152-'Elektřina Stav'!AN152)*'Elektřina Stav'!$N152</f>
        <v>70.5</v>
      </c>
      <c r="AO152" s="1">
        <f>('Elektřina Stav'!AP152-'Elektřina Stav'!AO152)*'Elektřina Stav'!$N152</f>
        <v>43.5</v>
      </c>
      <c r="AP152" s="1">
        <f>('Elektřina Stav'!AQ152-'Elektřina Stav'!AP152)*'Elektřina Stav'!$N152</f>
        <v>298.5</v>
      </c>
      <c r="AQ152" s="1">
        <f>('Elektřina Stav'!AR152-'Elektřina Stav'!AQ152)*'Elektřina Stav'!$N152</f>
        <v>64.5</v>
      </c>
      <c r="AR152" s="1">
        <f>('Elektřina Stav'!AS152-'Elektřina Stav'!AR152)*'Elektřina Stav'!$N152</f>
        <v>84</v>
      </c>
      <c r="AS152" s="1">
        <f>('Elektřina Stav'!AT152-'Elektřina Stav'!AS152)*'Elektřina Stav'!$N152</f>
        <v>102</v>
      </c>
      <c r="AT152" s="1">
        <f>('Elektřina Stav'!AU152-'Elektřina Stav'!AT152)*'Elektřina Stav'!$N152</f>
        <v>88.5</v>
      </c>
      <c r="AU152" s="1">
        <f>('Elektřina Stav'!AV152-'Elektřina Stav'!AU152)*'Elektřina Stav'!$N152</f>
        <v>82.5</v>
      </c>
      <c r="AV152" s="1">
        <f>('Elektřina Stav'!AW152-'Elektřina Stav'!AV152)*'Elektřina Stav'!$N152</f>
        <v>184.5</v>
      </c>
      <c r="AW152" s="1">
        <f>('Elektřina Stav'!AX152-'Elektřina Stav'!AW152)*'Elektřina Stav'!$N152</f>
        <v>99</v>
      </c>
      <c r="AX152" s="1">
        <f>('Elektřina Stav'!AY152-'Elektřina Stav'!AX152)*'Elektřina Stav'!$N152</f>
        <v>58.5</v>
      </c>
      <c r="AY152" s="1">
        <f>('Elektřina Stav'!AZ152-'Elektřina Stav'!AY152)*'Elektřina Stav'!$N152</f>
        <v>102</v>
      </c>
      <c r="AZ152" s="1">
        <f>('Elektřina Stav'!BA152-'Elektřina Stav'!AZ152)*'Elektřina Stav'!$N152</f>
        <v>82.5</v>
      </c>
      <c r="BA152" s="1">
        <f>('Elektřina Stav'!BB152-'Elektřina Stav'!BA152)*'Elektřina Stav'!$N152</f>
        <v>94.5</v>
      </c>
      <c r="BB152" s="1">
        <f>('Elektřina Stav'!BC152-'Elektřina Stav'!BB152)*'Elektřina Stav'!$N152</f>
        <v>109.5</v>
      </c>
      <c r="BC152" s="1">
        <f>('Elektřina Stav'!BD152-'Elektřina Stav'!BC152)*'Elektřina Stav'!$N152</f>
        <v>99</v>
      </c>
      <c r="BD152" s="1">
        <f>('Elektřina Stav'!BE152-'Elektřina Stav'!BD152)*'Elektřina Stav'!$N152</f>
        <v>61.5</v>
      </c>
      <c r="BE152" s="1">
        <f>('Elektřina Stav'!BF152-'Elektřina Stav'!BE152)*'Elektřina Stav'!$N152</f>
        <v>54</v>
      </c>
      <c r="BF152" s="1">
        <f>('Elektřina Stav'!BG152-'Elektřina Stav'!BF152)*'Elektřina Stav'!$N152</f>
        <v>102</v>
      </c>
      <c r="BG152" s="1">
        <f>('Elektřina Stav'!BH152-'Elektřina Stav'!BG152)*'Elektřina Stav'!$N152</f>
        <v>87</v>
      </c>
      <c r="BH152" s="1">
        <f>('Elektřina Stav'!BI152-'Elektřina Stav'!BH152)*'Elektřina Stav'!$N152</f>
        <v>120</v>
      </c>
      <c r="BI152" s="1">
        <f>('Elektřina Stav'!BJ152-'Elektřina Stav'!BI152)*'Elektřina Stav'!$N152</f>
        <v>21</v>
      </c>
      <c r="BJ152" s="1">
        <f>('Elektřina Stav'!BK152-'Elektřina Stav'!BJ152)*'Elektřina Stav'!$N152</f>
        <v>16.5</v>
      </c>
      <c r="BK152" s="1">
        <f>('Elektřina Stav'!BL152-'Elektřina Stav'!BK152)*'Elektřina Stav'!$N152</f>
        <v>31.5</v>
      </c>
      <c r="BL152" s="1">
        <f>('Elektřina Stav'!BM152-'Elektřina Stav'!BL152)*'Elektřina Stav'!$N152</f>
        <v>129</v>
      </c>
      <c r="BM152" s="1">
        <f>('Elektřina Stav'!BN152-'Elektřina Stav'!BM152)*'Elektřina Stav'!$N152</f>
        <v>190.5</v>
      </c>
      <c r="BN152" s="1">
        <f>('Elektřina Stav'!BO152-'Elektřina Stav'!BN152)*'Elektřina Stav'!$N152</f>
        <v>61.5</v>
      </c>
      <c r="BO152" s="1">
        <f>('Elektřina Stav'!BP152-'Elektřina Stav'!BO152)*'Elektřina Stav'!$N152</f>
        <v>28.5</v>
      </c>
      <c r="BP152" s="1">
        <f>('Elektřina Stav'!BQ152-'Elektřina Stav'!BP152)*'Elektřina Stav'!$N152</f>
        <v>0</v>
      </c>
    </row>
    <row r="153" spans="1:72">
      <c r="A153" s="1" t="str">
        <f>'Elektřina Stav'!A153</f>
        <v>F2</v>
      </c>
      <c r="B153" s="1" t="str">
        <f>'Elektřina Stav'!B153</f>
        <v>H</v>
      </c>
      <c r="C153" s="1">
        <f>'Elektřina Stav'!C153</f>
        <v>89</v>
      </c>
      <c r="D153" s="1" t="str">
        <f>'Elektřina Stav'!D153</f>
        <v>Vistemat</v>
      </c>
      <c r="E153" s="1" t="str">
        <f>'Elektřina Stav'!E153</f>
        <v>Strelka</v>
      </c>
      <c r="F153" s="8">
        <f>'Elektřina Stav'!F153</f>
        <v>17</v>
      </c>
      <c r="G153" s="8">
        <f>'Elektřina Stav'!G153</f>
        <v>1700</v>
      </c>
      <c r="H153" s="1">
        <f>'Elektřina Stav'!H153</f>
        <v>0</v>
      </c>
      <c r="I153" s="5">
        <f>'Elektřina Stav'!I153</f>
        <v>35</v>
      </c>
      <c r="J153" s="1" t="str">
        <f>'Elektřina Stav'!J153</f>
        <v>C02</v>
      </c>
      <c r="K153" s="6" t="str">
        <f>'Elektřina Stav'!K153</f>
        <v>od 7.8.08</v>
      </c>
      <c r="L153" s="7" t="str">
        <f>'Elektřina Stav'!L153</f>
        <v>N3765667</v>
      </c>
      <c r="M153" s="8">
        <f>'Elektřina Stav'!M153</f>
        <v>55</v>
      </c>
      <c r="N153" s="1">
        <f>'Elektřina Stav'!N153</f>
        <v>1</v>
      </c>
      <c r="Z153" s="1">
        <f>('Elektřina Stav'!AA153-'Elektřina Stav'!Z153)*'Elektřina Stav'!$N153</f>
        <v>2</v>
      </c>
      <c r="AA153" s="1">
        <f>('Elektřina Stav'!AB153-'Elektřina Stav'!AA153)*'Elektřina Stav'!$N153</f>
        <v>18</v>
      </c>
      <c r="AB153" s="1">
        <f>('Elektřina Stav'!AC153-'Elektřina Stav'!AB153)*'Elektřina Stav'!$N153</f>
        <v>110</v>
      </c>
      <c r="AC153" s="1">
        <f>('Elektřina Stav'!AD153-'Elektřina Stav'!AC153)*'Elektřina Stav'!$N153</f>
        <v>203</v>
      </c>
      <c r="AD153" s="1">
        <f>('Elektřina Stav'!AE153-'Elektřina Stav'!AD153)*'Elektřina Stav'!$N153</f>
        <v>151</v>
      </c>
      <c r="AE153" s="1">
        <f>('Elektřina Stav'!AF153-'Elektřina Stav'!AE153)*'Elektřina Stav'!$N153</f>
        <v>106</v>
      </c>
      <c r="AF153" s="1">
        <f>('Elektřina Stav'!AG153-'Elektřina Stav'!AF153)*'Elektřina Stav'!$N153</f>
        <v>140</v>
      </c>
      <c r="AG153" s="1">
        <f>('Elektřina Stav'!AH153-'Elektřina Stav'!AG153)*'Elektřina Stav'!$N153</f>
        <v>124</v>
      </c>
      <c r="AH153" s="1">
        <f>('Elektřina Stav'!AI153-'Elektřina Stav'!AH153)*'Elektřina Stav'!$N153</f>
        <v>81</v>
      </c>
      <c r="AI153" s="1">
        <f>('Elektřina Stav'!AJ153-'Elektřina Stav'!AI153)*'Elektřina Stav'!$N153</f>
        <v>98</v>
      </c>
      <c r="AJ153" s="1">
        <f>('Elektřina Stav'!AK153-'Elektřina Stav'!AJ153)*'Elektřina Stav'!$N153</f>
        <v>120</v>
      </c>
      <c r="AK153" s="1">
        <f>('Elektřina Stav'!AL153-'Elektřina Stav'!AK153)*'Elektřina Stav'!$N153</f>
        <v>109</v>
      </c>
      <c r="AL153" s="1">
        <f>('Elektřina Stav'!AM153-'Elektřina Stav'!AL153)*'Elektřina Stav'!$N153</f>
        <v>225</v>
      </c>
      <c r="AM153" s="1">
        <f>('Elektřina Stav'!AN153-'Elektřina Stav'!AM153)*'Elektřina Stav'!$N153</f>
        <v>223</v>
      </c>
      <c r="AN153" s="1">
        <f>('Elektřina Stav'!AO153-'Elektřina Stav'!AN153)*'Elektřina Stav'!$N153</f>
        <v>239</v>
      </c>
      <c r="AO153" s="1">
        <f>('Elektřina Stav'!AP153-'Elektřina Stav'!AO153)*'Elektřina Stav'!$N153</f>
        <v>276</v>
      </c>
      <c r="AP153" s="1">
        <f>('Elektřina Stav'!AQ153-'Elektřina Stav'!AP153)*'Elektřina Stav'!$N153</f>
        <v>118</v>
      </c>
      <c r="AQ153" s="1">
        <f>('Elektřina Stav'!AR153-'Elektřina Stav'!AQ153)*'Elektřina Stav'!$N153</f>
        <v>145</v>
      </c>
      <c r="AR153" s="1">
        <f>('Elektřina Stav'!AS153-'Elektřina Stav'!AR153)*'Elektřina Stav'!$N153</f>
        <v>213</v>
      </c>
      <c r="AS153" s="1">
        <f>('Elektřina Stav'!AT153-'Elektřina Stav'!AS153)*'Elektřina Stav'!$N153</f>
        <v>140</v>
      </c>
      <c r="AT153" s="1">
        <f>('Elektřina Stav'!AU153-'Elektřina Stav'!AT153)*'Elektřina Stav'!$N153</f>
        <v>140</v>
      </c>
      <c r="AU153" s="1">
        <f>('Elektřina Stav'!AV153-'Elektřina Stav'!AU153)*'Elektřina Stav'!$N153</f>
        <v>312</v>
      </c>
      <c r="AV153" s="1">
        <f>('Elektřina Stav'!AW153-'Elektřina Stav'!AV153)*'Elektřina Stav'!$N153</f>
        <v>280</v>
      </c>
      <c r="AW153" s="1">
        <f>('Elektřina Stav'!AX153-'Elektřina Stav'!AW153)*'Elektřina Stav'!$N153</f>
        <v>356</v>
      </c>
      <c r="AX153" s="1">
        <f>('Elektřina Stav'!AY153-'Elektřina Stav'!AX153)*'Elektřina Stav'!$N153</f>
        <v>606</v>
      </c>
      <c r="AY153" s="1">
        <f>('Elektřina Stav'!AZ153-'Elektřina Stav'!AY153)*'Elektřina Stav'!$N153</f>
        <v>391</v>
      </c>
      <c r="AZ153" s="1">
        <f>('Elektřina Stav'!BA153-'Elektřina Stav'!AZ153)*'Elektřina Stav'!$N153</f>
        <v>139</v>
      </c>
      <c r="BA153" s="1">
        <f>('Elektřina Stav'!BB153-'Elektřina Stav'!BA153)*'Elektřina Stav'!$N153</f>
        <v>797</v>
      </c>
      <c r="BB153" s="1">
        <f>('Elektřina Stav'!BC153-'Elektřina Stav'!BB153)*'Elektřina Stav'!$N153</f>
        <v>853</v>
      </c>
      <c r="BC153" s="1">
        <f>('Elektřina Stav'!BD153-'Elektřina Stav'!BC153)*'Elektřina Stav'!$N153</f>
        <v>764</v>
      </c>
      <c r="BD153" s="1">
        <f>('Elektřina Stav'!BE153-'Elektřina Stav'!BD153)*'Elektřina Stav'!$N153</f>
        <v>636</v>
      </c>
      <c r="BE153" s="1">
        <f>('Elektřina Stav'!BF153-'Elektřina Stav'!BE153)*'Elektřina Stav'!$N153</f>
        <v>463</v>
      </c>
      <c r="BF153" s="1">
        <f>('Elektřina Stav'!BG153-'Elektřina Stav'!BF153)*'Elektřina Stav'!$N153</f>
        <v>433</v>
      </c>
      <c r="BG153" s="1">
        <f>('Elektřina Stav'!BH153-'Elektřina Stav'!BG153)*'Elektřina Stav'!$N153</f>
        <v>467</v>
      </c>
      <c r="BH153" s="1">
        <f>('Elektřina Stav'!BI153-'Elektřina Stav'!BH153)*'Elektřina Stav'!$N153</f>
        <v>263</v>
      </c>
      <c r="BI153" s="1">
        <f>('Elektřina Stav'!BJ153-'Elektřina Stav'!BI153)*'Elektřina Stav'!$N153</f>
        <v>434</v>
      </c>
      <c r="BJ153" s="1">
        <f>('Elektřina Stav'!BK153-'Elektřina Stav'!BJ153)*'Elektřina Stav'!$N153</f>
        <v>547</v>
      </c>
      <c r="BK153" s="1">
        <f>('Elektřina Stav'!BL153-'Elektřina Stav'!BK153)*'Elektřina Stav'!$N153</f>
        <v>477</v>
      </c>
      <c r="BL153" s="1">
        <f>('Elektřina Stav'!BM153-'Elektřina Stav'!BL153)*'Elektřina Stav'!$N153</f>
        <v>479</v>
      </c>
      <c r="BM153" s="1">
        <f>('Elektřina Stav'!BN153-'Elektřina Stav'!BM153)*'Elektřina Stav'!$N153</f>
        <v>706</v>
      </c>
      <c r="BN153" s="1">
        <f>('Elektřina Stav'!BO153-'Elektřina Stav'!BN153)*'Elektřina Stav'!$N153</f>
        <v>613</v>
      </c>
      <c r="BO153" s="1">
        <f>('Elektřina Stav'!BP153-'Elektřina Stav'!BO153)*'Elektřina Stav'!$N153</f>
        <v>59</v>
      </c>
      <c r="BP153" s="1">
        <f>('Elektřina Stav'!BQ153-'Elektřina Stav'!BP153)*'Elektřina Stav'!$N153</f>
        <v>16</v>
      </c>
    </row>
    <row r="154" spans="1:72">
      <c r="A154" s="1" t="str">
        <f>'Elektřina Stav'!A154</f>
        <v>Fkom</v>
      </c>
      <c r="B154" s="1" t="str">
        <f>'Elektřina Stav'!B154</f>
        <v>H</v>
      </c>
      <c r="C154" s="1">
        <f>'Elektřina Stav'!C154</f>
        <v>0</v>
      </c>
      <c r="D154" s="1" t="str">
        <f>'Elektřina Stav'!D154</f>
        <v>Komín</v>
      </c>
      <c r="E154" s="1">
        <f>'Elektřina Stav'!E154</f>
        <v>0</v>
      </c>
      <c r="F154" s="8">
        <f>'Elektřina Stav'!F154</f>
        <v>0</v>
      </c>
      <c r="G154" s="8">
        <f>'Elektřina Stav'!G154</f>
        <v>0</v>
      </c>
      <c r="H154" s="1">
        <f>'Elektřina Stav'!H154</f>
        <v>0</v>
      </c>
      <c r="I154" s="5">
        <f>'Elektřina Stav'!I154</f>
        <v>16</v>
      </c>
      <c r="J154" s="1" t="str">
        <f>'Elektřina Stav'!J154</f>
        <v>C02</v>
      </c>
      <c r="K154" s="6" t="str">
        <f>'Elektřina Stav'!K154</f>
        <v>pojistka v 1f</v>
      </c>
      <c r="L154" s="7" t="str">
        <f>'Elektřina Stav'!L154</f>
        <v>N4467993</v>
      </c>
      <c r="M154" s="8">
        <f>'Elektřina Stav'!M154</f>
        <v>0</v>
      </c>
      <c r="N154" s="1">
        <f>'Elektřina Stav'!N154</f>
        <v>1</v>
      </c>
      <c r="BH154" s="1">
        <f>('Elektřina Stav'!BI154-'Elektřina Stav'!BH154)*'Elektřina Stav'!$N154</f>
        <v>40</v>
      </c>
      <c r="BI154" s="1">
        <f>('Elektřina Stav'!BJ154-'Elektřina Stav'!BI154)*'Elektřina Stav'!$N154</f>
        <v>44</v>
      </c>
      <c r="BJ154" s="1">
        <f>('Elektřina Stav'!BK154-'Elektřina Stav'!BJ154)*'Elektřina Stav'!$N154</f>
        <v>42</v>
      </c>
      <c r="BK154" s="1">
        <f>('Elektřina Stav'!BL154-'Elektřina Stav'!BK154)*'Elektřina Stav'!$N154</f>
        <v>48</v>
      </c>
      <c r="BL154" s="1">
        <f>('Elektřina Stav'!BM154-'Elektřina Stav'!BL154)*'Elektřina Stav'!$N154</f>
        <v>46</v>
      </c>
      <c r="BM154" s="1">
        <f>('Elektřina Stav'!BN154-'Elektřina Stav'!BM154)*'Elektřina Stav'!$N154</f>
        <v>47</v>
      </c>
      <c r="BN154" s="1">
        <f>('Elektřina Stav'!BO154-'Elektřina Stav'!BN154)*'Elektřina Stav'!$N154</f>
        <v>46</v>
      </c>
      <c r="BO154" s="1">
        <f>('Elektřina Stav'!BP154-'Elektřina Stav'!BO154)*'Elektřina Stav'!$N154</f>
        <v>46</v>
      </c>
      <c r="BP154" s="1">
        <f>('Elektřina Stav'!BQ154-'Elektřina Stav'!BP154)*'Elektřina Stav'!$N154</f>
        <v>0</v>
      </c>
    </row>
    <row r="155" spans="1:72">
      <c r="A155" s="1" t="str">
        <f>'Elektřina Stav'!A155</f>
        <v>Bb22</v>
      </c>
      <c r="B155" s="1" t="str">
        <f>'Elektřina Stav'!B155</f>
        <v>H</v>
      </c>
      <c r="C155" s="1">
        <f>'Elektřina Stav'!C155</f>
        <v>0</v>
      </c>
      <c r="D155" s="1" t="str">
        <f>'Elektřina Stav'!D155</f>
        <v>PT3</v>
      </c>
      <c r="E155" s="1">
        <f>'Elektřina Stav'!E155</f>
        <v>0</v>
      </c>
      <c r="F155" s="8">
        <f>'Elektřina Stav'!F155</f>
        <v>22</v>
      </c>
      <c r="G155" s="8">
        <f>'Elektřina Stav'!G155</f>
        <v>2200</v>
      </c>
      <c r="H155" s="1">
        <f>'Elektřina Stav'!H155</f>
        <v>51</v>
      </c>
      <c r="I155" s="5">
        <f>'Elektřina Stav'!I155</f>
        <v>32</v>
      </c>
      <c r="J155" s="1">
        <f>'Elektřina Stav'!J155</f>
        <v>0</v>
      </c>
      <c r="K155" s="6">
        <f>'Elektřina Stav'!K155</f>
        <v>0</v>
      </c>
      <c r="L155" s="7" t="str">
        <f>'Elektřina Stav'!L155</f>
        <v>N2696699</v>
      </c>
      <c r="N155" s="1">
        <f>'Elektřina Stav'!N155</f>
        <v>1</v>
      </c>
      <c r="BQ155" s="1">
        <f>('Elektřina Stav'!BR155-'Elektřina Stav'!BQ155)*'Elektřina Stav'!$N155</f>
        <v>0</v>
      </c>
    </row>
    <row r="156" spans="1:72">
      <c r="A156" s="1" t="str">
        <f>'Elektřina Stav'!A156</f>
        <v>F4</v>
      </c>
      <c r="B156" s="1" t="str">
        <f>'Elektřina Stav'!B156</f>
        <v>H</v>
      </c>
      <c r="C156" s="1">
        <f>'Elektřina Stav'!C156</f>
        <v>102</v>
      </c>
      <c r="D156" s="1" t="str">
        <f>'Elektřina Stav'!D156</f>
        <v>budova 37</v>
      </c>
      <c r="E156" s="1" t="str">
        <f>'Elektřina Stav'!E156</f>
        <v>Vopat</v>
      </c>
      <c r="F156" s="8">
        <f>'Elektřina Stav'!F156</f>
        <v>37</v>
      </c>
      <c r="G156" s="8">
        <f>'Elektřina Stav'!G156</f>
        <v>3700</v>
      </c>
      <c r="H156" s="1">
        <f>'Elektřina Stav'!H156</f>
        <v>1</v>
      </c>
      <c r="I156" s="5">
        <f>'Elektřina Stav'!I156</f>
        <v>50</v>
      </c>
      <c r="J156" s="1" t="str">
        <f>'Elektřina Stav'!J156</f>
        <v>C02</v>
      </c>
      <c r="K156" s="6" t="str">
        <f>'Elektřina Stav'!K156</f>
        <v>měřeno od 27.2.09</v>
      </c>
      <c r="L156" s="7">
        <f>'Elektřina Stav'!L156</f>
        <v>7184286</v>
      </c>
      <c r="M156" s="8">
        <f>'Elektřina Stav'!M156</f>
        <v>0</v>
      </c>
      <c r="N156" s="1">
        <f>'Elektřina Stav'!N156</f>
        <v>1</v>
      </c>
      <c r="AH156" s="1">
        <f>('Elektřina Stav'!AI156-'Elektřina Stav'!AH156)*'Elektřina Stav'!$N156</f>
        <v>471.1</v>
      </c>
      <c r="AI156" s="1">
        <f>('Elektřina Stav'!AJ156-'Elektřina Stav'!AI156)*'Elektřina Stav'!$N156</f>
        <v>300</v>
      </c>
      <c r="AJ156" s="1">
        <f>('Elektřina Stav'!AK156-'Elektřina Stav'!AJ156)*'Elektřina Stav'!$N156</f>
        <v>551</v>
      </c>
      <c r="AK156" s="1">
        <f>('Elektřina Stav'!AL156-'Elektřina Stav'!AK156)*'Elektřina Stav'!$N156</f>
        <v>394</v>
      </c>
      <c r="AL156" s="1">
        <f>('Elektřina Stav'!AM156-'Elektřina Stav'!AL156)*'Elektřina Stav'!$N156</f>
        <v>376</v>
      </c>
      <c r="AM156" s="1">
        <f>('Elektřina Stav'!AN156-'Elektřina Stav'!AM156)*'Elektřina Stav'!$N156</f>
        <v>205</v>
      </c>
      <c r="AN156" s="1">
        <f>('Elektřina Stav'!AO156-'Elektřina Stav'!AN156)*'Elektřina Stav'!$N156</f>
        <v>324</v>
      </c>
      <c r="AO156" s="1">
        <f>('Elektřina Stav'!AP156-'Elektřina Stav'!AO156)*'Elektřina Stav'!$N156</f>
        <v>280</v>
      </c>
      <c r="AP156" s="1">
        <f>('Elektřina Stav'!AQ156-'Elektřina Stav'!AP156)*'Elektřina Stav'!$N156</f>
        <v>204</v>
      </c>
      <c r="AQ156" s="1">
        <f>('Elektřina Stav'!AR156-'Elektřina Stav'!AQ156)*'Elektřina Stav'!$N156</f>
        <v>195</v>
      </c>
      <c r="AR156" s="1">
        <f>('Elektřina Stav'!AS156-'Elektřina Stav'!AR156)*'Elektřina Stav'!$N156</f>
        <v>237</v>
      </c>
      <c r="AS156" s="1">
        <f>('Elektřina Stav'!AT156-'Elektřina Stav'!AS156)*'Elektřina Stav'!$N156</f>
        <v>330</v>
      </c>
      <c r="AT156" s="1">
        <f>('Elektřina Stav'!AU156-'Elektřina Stav'!AT156)*'Elektřina Stav'!$N156</f>
        <v>381</v>
      </c>
      <c r="AU156" s="1">
        <f>('Elektřina Stav'!AV156-'Elektřina Stav'!AU156)*'Elektřina Stav'!$N156</f>
        <v>235</v>
      </c>
      <c r="AV156" s="1">
        <f>('Elektřina Stav'!AW156-'Elektřina Stav'!AV156)*'Elektřina Stav'!$N156</f>
        <v>359</v>
      </c>
      <c r="AW156" s="1">
        <f>('Elektřina Stav'!AX156-'Elektřina Stav'!AW156)*'Elektřina Stav'!$N156</f>
        <v>354</v>
      </c>
      <c r="AX156" s="1">
        <f>('Elektřina Stav'!AY156-'Elektřina Stav'!AX156)*'Elektřina Stav'!$N156</f>
        <v>174</v>
      </c>
      <c r="AY156" s="1">
        <f>('Elektřina Stav'!AZ156-'Elektřina Stav'!AY156)*'Elektřina Stav'!$N156</f>
        <v>205</v>
      </c>
      <c r="AZ156" s="1">
        <f>('Elektřina Stav'!BA156-'Elektřina Stav'!AZ156)*'Elektřina Stav'!$N156</f>
        <v>275</v>
      </c>
      <c r="BA156" s="1">
        <f>('Elektřina Stav'!BB156-'Elektřina Stav'!BA156)*'Elektřina Stav'!$N156</f>
        <v>280</v>
      </c>
      <c r="BB156" s="1">
        <f>('Elektřina Stav'!BC156-'Elektřina Stav'!BB156)*'Elektřina Stav'!$N156</f>
        <v>165</v>
      </c>
      <c r="BC156" s="1">
        <f>('Elektřina Stav'!BD156-'Elektřina Stav'!BC156)*'Elektřina Stav'!$N156</f>
        <v>349</v>
      </c>
      <c r="BD156" s="1">
        <f>('Elektřina Stav'!BE156-'Elektřina Stav'!BD156)*'Elektřina Stav'!$N156</f>
        <v>255</v>
      </c>
      <c r="BE156" s="1">
        <f>('Elektřina Stav'!BF156-'Elektřina Stav'!BE156)*'Elektřina Stav'!$N156</f>
        <v>362</v>
      </c>
      <c r="BF156" s="1">
        <f>('Elektřina Stav'!BG156-'Elektřina Stav'!BF156)*'Elektřina Stav'!$N156</f>
        <v>249</v>
      </c>
      <c r="BG156" s="1">
        <f>('Elektřina Stav'!BH156-'Elektřina Stav'!BG156)*'Elektřina Stav'!$N156</f>
        <v>227</v>
      </c>
      <c r="BH156" s="1">
        <f>('Elektřina Stav'!BI156-'Elektřina Stav'!BH156)*'Elektřina Stav'!$N156</f>
        <v>242</v>
      </c>
      <c r="BI156" s="1">
        <f>('Elektřina Stav'!BJ156-'Elektřina Stav'!BI156)*'Elektřina Stav'!$N156</f>
        <v>225</v>
      </c>
      <c r="BJ156" s="1">
        <f>('Elektřina Stav'!BK156-'Elektřina Stav'!BJ156)*'Elektřina Stav'!$N156</f>
        <v>292</v>
      </c>
      <c r="BK156" s="1">
        <f>('Elektřina Stav'!BL156-'Elektřina Stav'!BK156)*'Elektřina Stav'!$N156</f>
        <v>303</v>
      </c>
      <c r="BL156" s="1">
        <f>('Elektřina Stav'!BM156-'Elektřina Stav'!BL156)*'Elektřina Stav'!$N156</f>
        <v>352</v>
      </c>
      <c r="BM156" s="1">
        <f>('Elektřina Stav'!BN156-'Elektřina Stav'!BM156)*'Elektřina Stav'!$N156</f>
        <v>77</v>
      </c>
      <c r="BN156" s="1">
        <f>('Elektřina Stav'!BO156-'Elektřina Stav'!BN156)*'Elektřina Stav'!$N156</f>
        <v>0</v>
      </c>
      <c r="BO156" s="1">
        <f>('Elektřina Stav'!BP156-'Elektřina Stav'!BO156)*'Elektřina Stav'!$N156</f>
        <v>0</v>
      </c>
      <c r="BP156" s="1">
        <f>('Elektřina Stav'!BQ156-'Elektřina Stav'!BP156)*'Elektřina Stav'!$N156</f>
        <v>0</v>
      </c>
      <c r="BQ156" s="1">
        <f>('Elektřina Stav'!BR156-'Elektřina Stav'!BQ156)*'Elektřina Stav'!$N156</f>
        <v>0</v>
      </c>
      <c r="BR156" s="1">
        <f>('Elektřina Stav'!BS156-'Elektřina Stav'!BR156)*'Elektřina Stav'!$N156</f>
        <v>0</v>
      </c>
    </row>
    <row r="157" spans="1:72">
      <c r="A157" s="1" t="str">
        <f>'Elektřina Stav'!A157</f>
        <v>Fb15K</v>
      </c>
      <c r="B157" s="1" t="str">
        <f>'Elektřina Stav'!B157</f>
        <v>H</v>
      </c>
      <c r="C157" s="1">
        <f>'Elektřina Stav'!C157</f>
        <v>0</v>
      </c>
      <c r="D157" s="1" t="str">
        <f>'Elektřina Stav'!D157</f>
        <v>Budova 15</v>
      </c>
      <c r="E157" s="1" t="str">
        <f>'Elektřina Stav'!E157</f>
        <v>My Fire</v>
      </c>
      <c r="F157" s="8" t="str">
        <f>'Elektřina Stav'!F157</f>
        <v>15 (g.23)</v>
      </c>
      <c r="G157" s="8">
        <f>'Elektřina Stav'!G157</f>
        <v>1500</v>
      </c>
      <c r="H157" s="1">
        <f>'Elektřina Stav'!H157</f>
        <v>0</v>
      </c>
      <c r="I157" s="5">
        <f>'Elektřina Stav'!I157</f>
        <v>32</v>
      </c>
      <c r="J157" s="1">
        <f>'Elektřina Stav'!J157</f>
        <v>0</v>
      </c>
      <c r="K157" s="6">
        <f>'Elektřina Stav'!K157</f>
        <v>0</v>
      </c>
      <c r="L157" s="7" t="str">
        <f>'Elektřina Stav'!L157</f>
        <v>0030358/2011</v>
      </c>
      <c r="M157" s="8">
        <f>'Elektřina Stav'!M157</f>
        <v>0</v>
      </c>
      <c r="N157" s="1">
        <f>'Elektřina Stav'!N157</f>
        <v>1</v>
      </c>
      <c r="BO157" s="1">
        <f>('Elektřina Stav'!BP157-'Elektřina Stav'!BO157)*'Elektřina Stav'!$N157</f>
        <v>7.6000000000000014</v>
      </c>
      <c r="BP157" s="1">
        <f>('Elektřina Stav'!BQ157-'Elektřina Stav'!BP157)*'Elektřina Stav'!$N157</f>
        <v>2</v>
      </c>
      <c r="BQ157" s="1">
        <f>('Elektřina Stav'!BR157-'Elektřina Stav'!BQ157)*'Elektřina Stav'!$N157</f>
        <v>7</v>
      </c>
      <c r="BR157" s="1">
        <f>('Elektřina Stav'!BS157-'Elektřina Stav'!BR157)*'Elektřina Stav'!$N157</f>
        <v>5</v>
      </c>
      <c r="BS157" s="1">
        <f>('Elektřina Stav'!BT157-'Elektřina Stav'!BS157)*'Elektřina Stav'!$N157</f>
        <v>0.25</v>
      </c>
    </row>
    <row r="158" spans="1:72">
      <c r="A158" s="1" t="str">
        <f>'Elektřina Stav'!A158</f>
        <v>Ab11</v>
      </c>
      <c r="B158" s="1" t="str">
        <f>'Elektřina Stav'!B158</f>
        <v>H</v>
      </c>
      <c r="C158" s="1">
        <f>'Elektřina Stav'!C158</f>
        <v>99</v>
      </c>
      <c r="D158" s="1" t="str">
        <f>'Elektřina Stav'!D158</f>
        <v>PT1</v>
      </c>
      <c r="E158" s="1" t="str">
        <f>'Elektřina Stav'!E158</f>
        <v>Kvěch</v>
      </c>
      <c r="F158" s="8">
        <f>'Elektřina Stav'!F158</f>
        <v>11</v>
      </c>
      <c r="G158" s="8">
        <f>'Elektřina Stav'!G158</f>
        <v>1100</v>
      </c>
      <c r="H158" s="1">
        <f>'Elektřina Stav'!H158</f>
        <v>50</v>
      </c>
      <c r="I158" s="5">
        <f>'Elektřina Stav'!I158</f>
        <v>125</v>
      </c>
      <c r="J158" s="1" t="str">
        <f>'Elektřina Stav'!J158</f>
        <v>C02</v>
      </c>
      <c r="K158" s="6" t="str">
        <f>'Elektřina Stav'!K158</f>
        <v>od července 11</v>
      </c>
      <c r="L158" s="1" t="str">
        <f>'Elektřina Stav'!L158</f>
        <v>NO 003043/2011</v>
      </c>
      <c r="M158" s="8">
        <f>'Elektřina Stav'!M158</f>
        <v>0</v>
      </c>
      <c r="N158" s="1">
        <f>'Elektřina Stav'!N158</f>
        <v>40</v>
      </c>
      <c r="BJ158" s="1">
        <f>('Elektřina Stav'!BK158-'Elektřina Stav'!BJ158)*'Elektřina Stav'!$N158</f>
        <v>1770.8000000000002</v>
      </c>
      <c r="BK158" s="1">
        <f>('Elektřina Stav'!BL158-'Elektřina Stav'!BK158)*'Elektřina Stav'!$N158</f>
        <v>3891.1999999999994</v>
      </c>
      <c r="BL158" s="1">
        <f>('Elektřina Stav'!BM158-'Elektřina Stav'!BL158)*'Elektřina Stav'!$N158</f>
        <v>3824.8</v>
      </c>
      <c r="BM158" s="1">
        <f>('Elektřina Stav'!BN158-'Elektřina Stav'!BM158)*'Elektřina Stav'!$N158</f>
        <v>3690</v>
      </c>
      <c r="BN158" s="1">
        <f>('Elektřina Stav'!BO158-'Elektřina Stav'!BN158)*'Elektřina Stav'!$N158</f>
        <v>3734.8</v>
      </c>
      <c r="BO158" s="1">
        <f>('Elektřina Stav'!BP158-'Elektřina Stav'!BO158)*'Elektřina Stav'!$N158</f>
        <v>2658.3999999999992</v>
      </c>
      <c r="BP158" s="1">
        <f>('Elektřina Stav'!BQ158-'Elektřina Stav'!BP158)*'Elektřina Stav'!$N158</f>
        <v>3334.0000000000009</v>
      </c>
      <c r="BQ158" s="1">
        <f>('Elektřina Stav'!BR158-'Elektřina Stav'!BQ158)*'Elektřina Stav'!$N158</f>
        <v>3171.9999999999982</v>
      </c>
      <c r="BR158" s="1">
        <f>('Elektřina Stav'!BS158-'Elektřina Stav'!BR158)*'Elektřina Stav'!$N158</f>
        <v>3148.0000000000018</v>
      </c>
      <c r="BS158" s="1">
        <f>('Elektřina Stav'!BT158-'Elektřina Stav'!BS158)*'Elektřina Stav'!$N158</f>
        <v>2130.3999999999996</v>
      </c>
      <c r="BT158" s="1">
        <f>('Elektřina Stav'!BU158-'Elektřina Stav'!BT158)*'Elektřina Stav'!$N158</f>
        <v>2512.800000000002</v>
      </c>
    </row>
    <row r="159" spans="1:72">
      <c r="A159" s="1" t="str">
        <f>'Elektřina Stav'!A159</f>
        <v>AF1</v>
      </c>
      <c r="B159" s="1" t="str">
        <f>'Elektřina Stav'!B159</f>
        <v>H</v>
      </c>
      <c r="C159" s="1">
        <f>'Elektřina Stav'!C159</f>
        <v>79</v>
      </c>
      <c r="D159" s="1" t="str">
        <f>'Elektřina Stav'!D159</f>
        <v>PT1</v>
      </c>
      <c r="E159" s="1" t="str">
        <f>'Elektřina Stav'!E159</f>
        <v>Femax</v>
      </c>
      <c r="F159" s="8" t="str">
        <f>'Elektřina Stav'!F159</f>
        <v>51 - 3,4</v>
      </c>
      <c r="G159" s="8" t="str">
        <f>'Elektřina Stav'!G159</f>
        <v>5100 - 3,4</v>
      </c>
      <c r="H159" s="1">
        <f>'Elektřina Stav'!H159</f>
        <v>35</v>
      </c>
      <c r="I159" s="5">
        <f>'Elektřina Stav'!I159</f>
        <v>400</v>
      </c>
      <c r="J159" s="1" t="str">
        <f>'Elektřina Stav'!J159</f>
        <v>C02</v>
      </c>
      <c r="K159" s="6" t="str">
        <f>'Elektřina Stav'!K159</f>
        <v>od července 2010</v>
      </c>
      <c r="L159" s="1" t="str">
        <f>'Elektřina Stav'!L159</f>
        <v>N720775</v>
      </c>
      <c r="M159" s="8" t="str">
        <f>'Elektřina Stav'!M159</f>
        <v>F1</v>
      </c>
      <c r="N159" s="1">
        <f>'Elektřina Stav'!N159</f>
        <v>4</v>
      </c>
      <c r="AX159" s="1">
        <f>('Elektřina Stav'!AY159-'Elektřina Stav'!AX159)*'Elektřina Stav'!$N159</f>
        <v>80</v>
      </c>
      <c r="AY159" s="1">
        <f>('Elektřina Stav'!AZ159-'Elektřina Stav'!AY159)*'Elektřina Stav'!$N159</f>
        <v>52</v>
      </c>
      <c r="AZ159" s="1">
        <f>('Elektřina Stav'!BA159-'Elektřina Stav'!AZ159)*'Elektřina Stav'!$N159</f>
        <v>508</v>
      </c>
      <c r="BA159" s="1">
        <f>('Elektřina Stav'!BB159-'Elektřina Stav'!BA159)*'Elektřina Stav'!$N159</f>
        <v>336</v>
      </c>
      <c r="BB159" s="1">
        <f>('Elektřina Stav'!BC159-'Elektřina Stav'!BB159)*'Elektřina Stav'!$N159</f>
        <v>2980</v>
      </c>
      <c r="BC159" s="1">
        <f>('Elektřina Stav'!BD159-'Elektřina Stav'!BC159)*'Elektřina Stav'!$N159</f>
        <v>5460</v>
      </c>
      <c r="BD159" s="1">
        <f>('Elektřina Stav'!BE159-'Elektřina Stav'!BD159)*'Elektřina Stav'!$N159</f>
        <v>6748</v>
      </c>
      <c r="BE159" s="1">
        <f>('Elektřina Stav'!BF159-'Elektřina Stav'!BE159)*'Elektřina Stav'!$N159</f>
        <v>6228</v>
      </c>
      <c r="BF159" s="1">
        <f>('Elektřina Stav'!BG159-'Elektřina Stav'!BF159)*'Elektřina Stav'!$N159</f>
        <v>5372</v>
      </c>
      <c r="BG159" s="1">
        <f>('Elektřina Stav'!BH159-'Elektřina Stav'!BG159)*'Elektřina Stav'!$N159</f>
        <v>3532</v>
      </c>
      <c r="BH159" s="1">
        <f>('Elektřina Stav'!BI159-'Elektřina Stav'!BH159)*'Elektřina Stav'!$N159</f>
        <v>1948</v>
      </c>
      <c r="BI159" s="1">
        <f>('Elektřina Stav'!BJ159-'Elektřina Stav'!BI159)*'Elektřina Stav'!$N159</f>
        <v>740</v>
      </c>
      <c r="BJ159" s="1">
        <f>('Elektřina Stav'!BK159-'Elektřina Stav'!BJ159)*'Elektřina Stav'!$N159</f>
        <v>1056</v>
      </c>
      <c r="BK159" s="1">
        <f>('Elektřina Stav'!BL159-'Elektřina Stav'!BK159)*'Elektřina Stav'!$N159</f>
        <v>1148</v>
      </c>
      <c r="BL159" s="1">
        <f>('Elektřina Stav'!BM159-'Elektřina Stav'!BL159)*'Elektřina Stav'!$N159</f>
        <v>2420</v>
      </c>
      <c r="BM159" s="1">
        <f>('Elektřina Stav'!BN159-'Elektřina Stav'!BM159)*'Elektřina Stav'!$N159</f>
        <v>4604</v>
      </c>
      <c r="BN159" s="1">
        <f>('Elektřina Stav'!BO159-'Elektřina Stav'!BN159)*'Elektřina Stav'!$N159</f>
        <v>5232</v>
      </c>
      <c r="BO159" s="1">
        <f>('Elektřina Stav'!BP159-'Elektřina Stav'!BO159)*'Elektřina Stav'!$N159</f>
        <v>4976</v>
      </c>
      <c r="BP159" s="1">
        <f>('Elektřina Stav'!BQ159-'Elektřina Stav'!BP159)*'Elektřina Stav'!$N159</f>
        <v>5540</v>
      </c>
      <c r="BQ159" s="1">
        <f>('Elektřina Stav'!BR159-'Elektřina Stav'!BQ159)*'Elektřina Stav'!$N159</f>
        <v>5880</v>
      </c>
      <c r="BR159" s="1">
        <f>('Elektřina Stav'!BS159-'Elektřina Stav'!BR159)*'Elektřina Stav'!$N159</f>
        <v>5784</v>
      </c>
      <c r="BS159" s="1">
        <f>('Elektřina Stav'!BT159-'Elektřina Stav'!BS159)*'Elektřina Stav'!$N159</f>
        <v>4520</v>
      </c>
      <c r="BT159" s="1">
        <f>('Elektřina Stav'!BU159-'Elektřina Stav'!BT159)*'Elektřina Stav'!$N159</f>
        <v>1152</v>
      </c>
    </row>
    <row r="160" spans="1:72">
      <c r="A160" s="1" t="str">
        <f>'Elektřina Stav'!A160</f>
        <v>Fb51n</v>
      </c>
      <c r="B160" s="1" t="str">
        <f>'Elektřina Stav'!B160</f>
        <v>H</v>
      </c>
      <c r="C160" s="1">
        <f>'Elektřina Stav'!C160</f>
        <v>0</v>
      </c>
      <c r="D160" s="1" t="str">
        <f>'Elektřina Stav'!D160</f>
        <v>Bud. 51 Nosek</v>
      </c>
      <c r="E160" s="1" t="str">
        <f>'Elektřina Stav'!E160</f>
        <v>I.P.P.E. s.r.o.</v>
      </c>
      <c r="F160" s="8" t="str">
        <f>'Elektřina Stav'!F160</f>
        <v>51-5</v>
      </c>
      <c r="G160" s="8">
        <f>'Elektřina Stav'!G160</f>
        <v>0</v>
      </c>
      <c r="H160" s="1">
        <f>'Elektřina Stav'!H160</f>
        <v>0</v>
      </c>
      <c r="I160" s="5">
        <f>'Elektřina Stav'!I160</f>
        <v>60</v>
      </c>
      <c r="J160" s="1">
        <f>'Elektřina Stav'!J160</f>
        <v>0</v>
      </c>
      <c r="K160" s="6" t="str">
        <f>'Elektřina Stav'!K160</f>
        <v>Kompresor</v>
      </c>
      <c r="L160" s="7" t="str">
        <f>'Elektřina Stav'!L160</f>
        <v>N5146609</v>
      </c>
      <c r="M160" s="8">
        <f>'Elektřina Stav'!M160</f>
        <v>0</v>
      </c>
      <c r="N160" s="1">
        <f>'Elektřina Stav'!N160</f>
        <v>1</v>
      </c>
      <c r="BL160" s="1">
        <f>('Elektřina Stav'!BM160-'Elektřina Stav'!BL160)*'Elektřina Stav'!$N160</f>
        <v>225</v>
      </c>
      <c r="BM160" s="1">
        <f>('Elektřina Stav'!BN160-'Elektřina Stav'!BM160)*'Elektřina Stav'!$N160</f>
        <v>328</v>
      </c>
      <c r="BN160" s="1">
        <f>('Elektřina Stav'!BO160-'Elektřina Stav'!BN160)*'Elektřina Stav'!$N160</f>
        <v>465</v>
      </c>
      <c r="BO160" s="1">
        <f>('Elektřina Stav'!BP160-'Elektřina Stav'!BO160)*'Elektřina Stav'!$N160</f>
        <v>433</v>
      </c>
      <c r="BP160" s="1">
        <f>('Elektřina Stav'!BQ160-'Elektřina Stav'!BP160)*'Elektřina Stav'!$N160</f>
        <v>600</v>
      </c>
      <c r="BQ160" s="1">
        <f>('Elektřina Stav'!BR160-'Elektřina Stav'!BQ160)*'Elektřina Stav'!$N160</f>
        <v>571</v>
      </c>
      <c r="BR160" s="1">
        <f>('Elektřina Stav'!BS160-'Elektřina Stav'!BR160)*'Elektřina Stav'!$N160</f>
        <v>742</v>
      </c>
      <c r="BS160" s="1">
        <f>('Elektřina Stav'!BT160-'Elektřina Stav'!BS160)*'Elektřina Stav'!$N160</f>
        <v>1073</v>
      </c>
      <c r="BT160" s="1">
        <f>('Elektřina Stav'!BU160-'Elektřina Stav'!BT160)*'Elektřina Stav'!$N160</f>
        <v>1030</v>
      </c>
    </row>
    <row r="161" spans="1:103">
      <c r="A161" s="1" t="str">
        <f>'Elektřina Stav'!A161</f>
        <v>B21</v>
      </c>
      <c r="B161" s="1" t="str">
        <f>'Elektřina Stav'!B161</f>
        <v>H</v>
      </c>
      <c r="C161" s="1">
        <f>'Elektřina Stav'!C161</f>
        <v>60</v>
      </c>
      <c r="D161" s="1" t="str">
        <f>'Elektřina Stav'!D161</f>
        <v>PT3</v>
      </c>
      <c r="E161" s="1" t="str">
        <f>'Elektřina Stav'!E161</f>
        <v>Ježek</v>
      </c>
      <c r="F161" s="8">
        <f>'Elektřina Stav'!F161</f>
        <v>18</v>
      </c>
      <c r="G161" s="8">
        <f>'Elektřina Stav'!G161</f>
        <v>1800</v>
      </c>
      <c r="H161" s="1">
        <f>'Elektřina Stav'!H161</f>
        <v>64</v>
      </c>
      <c r="I161" s="5">
        <f>'Elektřina Stav'!I161</f>
        <v>80</v>
      </c>
      <c r="J161" s="1" t="str">
        <f>'Elektřina Stav'!J161</f>
        <v>C02</v>
      </c>
      <c r="K161" s="6" t="str">
        <f>'Elektřina Stav'!K161</f>
        <v>od dubna 09</v>
      </c>
      <c r="L161" s="7" t="str">
        <f>'Elektřina Stav'!L161</f>
        <v>N5172072</v>
      </c>
      <c r="M161" s="8">
        <f>'Elektřina Stav'!M161</f>
        <v>21</v>
      </c>
      <c r="N161" s="1">
        <f>'Elektřina Stav'!N161</f>
        <v>4</v>
      </c>
      <c r="BL161" s="1">
        <f>('Elektřina Stav'!BM161-'Elektřina Stav'!BL161)*'Elektřina Stav'!$N161</f>
        <v>364</v>
      </c>
      <c r="BM161" s="1">
        <f>('Elektřina Stav'!BN161-'Elektřina Stav'!BM161)*'Elektřina Stav'!$N161</f>
        <v>316</v>
      </c>
      <c r="BN161" s="1">
        <f>('Elektřina Stav'!BO161-'Elektřina Stav'!BN161)*'Elektřina Stav'!$N161</f>
        <v>416</v>
      </c>
      <c r="BO161" s="1">
        <f>('Elektřina Stav'!BP161-'Elektřina Stav'!BO161)*'Elektřina Stav'!$N161</f>
        <v>352</v>
      </c>
      <c r="BP161" s="1">
        <f>('Elektřina Stav'!BQ161-'Elektřina Stav'!BP161)*'Elektřina Stav'!$N161</f>
        <v>252</v>
      </c>
      <c r="BQ161" s="1">
        <f>('Elektřina Stav'!BR161-'Elektřina Stav'!BQ161)*'Elektřina Stav'!$N161</f>
        <v>512</v>
      </c>
      <c r="BR161" s="1">
        <f>('Elektřina Stav'!BS161-'Elektřina Stav'!BR161)*'Elektřina Stav'!$N161</f>
        <v>412</v>
      </c>
      <c r="BS161" s="1">
        <f>('Elektřina Stav'!BT161-'Elektřina Stav'!BS161)*'Elektřina Stav'!$N161</f>
        <v>300</v>
      </c>
      <c r="BT161" s="1">
        <f>('Elektřina Stav'!BU161-'Elektřina Stav'!BT161)*'Elektřina Stav'!$N161</f>
        <v>288</v>
      </c>
      <c r="BU161" s="1">
        <f>('Elektřina Stav'!BV161-'Elektřina Stav'!BU161)*'Elektřina Stav'!$N161</f>
        <v>316</v>
      </c>
      <c r="BV161" s="1">
        <f>('Elektřina Stav'!BW161-'Elektřina Stav'!BV161)*'Elektřina Stav'!$N161</f>
        <v>92</v>
      </c>
      <c r="BW161" s="1">
        <f>('Elektřina Stav'!BX161-'Elektřina Stav'!BW161)*'Elektřina Stav'!$N161</f>
        <v>320.60000000000582</v>
      </c>
    </row>
    <row r="162" spans="1:103">
      <c r="A162" s="1" t="str">
        <f>'Elektřina Stav'!A162</f>
        <v>F314</v>
      </c>
      <c r="B162" s="1" t="str">
        <f>'Elektřina Stav'!B162</f>
        <v>H</v>
      </c>
      <c r="C162" s="1">
        <f>'Elektřina Stav'!C162</f>
        <v>112</v>
      </c>
      <c r="D162" s="1" t="str">
        <f>'Elektřina Stav'!D162</f>
        <v>Magnetka</v>
      </c>
      <c r="E162" s="1" t="str">
        <f>'Elektřina Stav'!E162</f>
        <v>Forensic One</v>
      </c>
      <c r="F162" s="8">
        <f>'Elektřina Stav'!F162</f>
        <v>314</v>
      </c>
      <c r="G162" s="8" t="str">
        <f>'Elektřina Stav'!G162</f>
        <v>magnetka</v>
      </c>
      <c r="H162" s="1">
        <f>'Elektřina Stav'!H162</f>
        <v>0</v>
      </c>
      <c r="I162" s="5">
        <f>'Elektřina Stav'!I162</f>
        <v>500</v>
      </c>
      <c r="J162" s="1" t="str">
        <f>'Elektřina Stav'!J162</f>
        <v>C02</v>
      </c>
      <c r="K162" s="6" t="str">
        <f>'Elektřina Stav'!K162</f>
        <v>Magnetka</v>
      </c>
      <c r="L162" s="7" t="str">
        <f>'Elektřina Stav'!L162</f>
        <v>M3551154</v>
      </c>
      <c r="M162" s="8">
        <f>'Elektřina Stav'!M162</f>
        <v>0</v>
      </c>
      <c r="N162" s="1">
        <f>'Elektřina Stav'!N162</f>
        <v>8</v>
      </c>
      <c r="BL162" s="1">
        <f>('Elektřina Stav'!BM162-'Elektřina Stav'!BL162)*'Elektřina Stav'!$N162</f>
        <v>0</v>
      </c>
      <c r="BM162" s="1">
        <f>('Elektřina Stav'!BN162-'Elektřina Stav'!BM162)*'Elektřina Stav'!$N162</f>
        <v>24</v>
      </c>
      <c r="BN162" s="1">
        <f>('Elektřina Stav'!BO162-'Elektřina Stav'!BN162)*'Elektřina Stav'!$N162</f>
        <v>0</v>
      </c>
      <c r="BO162" s="1">
        <f>('Elektřina Stav'!BP162-'Elektřina Stav'!BO162)*'Elektřina Stav'!$N162</f>
        <v>0</v>
      </c>
      <c r="BP162" s="1">
        <f>('Elektřina Stav'!BQ162-'Elektřina Stav'!BP162)*'Elektřina Stav'!$N162</f>
        <v>0</v>
      </c>
      <c r="BQ162" s="1">
        <f>('Elektřina Stav'!BR162-'Elektřina Stav'!BQ162)*'Elektřina Stav'!$N162</f>
        <v>0</v>
      </c>
      <c r="BR162" s="1">
        <f>('Elektřina Stav'!BS162-'Elektřina Stav'!BR162)*'Elektřina Stav'!$N162</f>
        <v>0</v>
      </c>
      <c r="BS162" s="1">
        <f>('Elektřina Stav'!BT162-'Elektřina Stav'!BS162)*'Elektřina Stav'!$N162</f>
        <v>0</v>
      </c>
      <c r="BT162" s="1">
        <f>('Elektřina Stav'!BU162-'Elektřina Stav'!BT162)*'Elektřina Stav'!$N162</f>
        <v>0</v>
      </c>
      <c r="BU162" s="1">
        <f>('Elektřina Stav'!BV162-'Elektřina Stav'!BU162)*'Elektřina Stav'!$N162</f>
        <v>16</v>
      </c>
      <c r="BV162" s="1">
        <f>('Elektřina Stav'!BW162-'Elektřina Stav'!BV162)*'Elektřina Stav'!$N162</f>
        <v>0</v>
      </c>
      <c r="BW162" s="1">
        <f>('Elektřina Stav'!BX162-'Elektřina Stav'!BW162)*'Elektřina Stav'!$N162</f>
        <v>56.799999999988358</v>
      </c>
    </row>
    <row r="163" spans="1:103">
      <c r="A163" s="1" t="str">
        <f>'Elektřina Stav'!A163</f>
        <v>Fuhl</v>
      </c>
      <c r="B163" s="1" t="str">
        <f>'Elektřina Stav'!B163</f>
        <v>H</v>
      </c>
      <c r="C163" s="1">
        <f>'Elektřina Stav'!C163</f>
        <v>126</v>
      </c>
      <c r="D163" s="1" t="str">
        <f>'Elektřina Stav'!D163</f>
        <v>Buňka</v>
      </c>
      <c r="E163" s="1" t="str">
        <f>'Elektřina Stav'!E163</f>
        <v>Solimex</v>
      </c>
      <c r="F163" s="8">
        <f>'Elektřina Stav'!F163</f>
        <v>0</v>
      </c>
      <c r="G163" s="8">
        <f>'Elektřina Stav'!G163</f>
        <v>0</v>
      </c>
      <c r="H163" s="1">
        <f>'Elektřina Stav'!H163</f>
        <v>0</v>
      </c>
      <c r="I163" s="5">
        <f>'Elektřina Stav'!I163</f>
        <v>32</v>
      </c>
      <c r="J163" s="1" t="str">
        <f>'Elektřina Stav'!J163</f>
        <v>C02</v>
      </c>
      <c r="K163" s="6" t="str">
        <f>'Elektřina Stav'!K163</f>
        <v>Buňka u vopata</v>
      </c>
      <c r="L163" s="7" t="str">
        <f>'Elektřina Stav'!L163</f>
        <v>N99004453</v>
      </c>
      <c r="M163" s="8">
        <f>'Elektřina Stav'!M163</f>
        <v>0</v>
      </c>
      <c r="N163" s="1">
        <f>'Elektřina Stav'!N163</f>
        <v>1</v>
      </c>
      <c r="BL163" s="1">
        <f>('Elektřina Stav'!BM163-'Elektřina Stav'!BL163)*'Elektřina Stav'!$N163</f>
        <v>89</v>
      </c>
      <c r="BM163" s="1">
        <f>('Elektřina Stav'!BN163-'Elektřina Stav'!BM163)*'Elektřina Stav'!$N163</f>
        <v>143</v>
      </c>
      <c r="BN163" s="1">
        <f>('Elektřina Stav'!BO163-'Elektřina Stav'!BN163)*'Elektřina Stav'!$N163</f>
        <v>317</v>
      </c>
      <c r="BO163" s="1">
        <f>('Elektřina Stav'!BP163-'Elektřina Stav'!BO163)*'Elektřina Stav'!$N163</f>
        <v>693</v>
      </c>
      <c r="BP163" s="1">
        <f>('Elektřina Stav'!BQ163-'Elektřina Stav'!BP163)*'Elektřina Stav'!$N163</f>
        <v>659</v>
      </c>
      <c r="BQ163" s="1">
        <f>('Elektřina Stav'!BR163-'Elektřina Stav'!BQ163)*'Elektřina Stav'!$N163</f>
        <v>704</v>
      </c>
      <c r="BR163" s="1">
        <f>('Elektřina Stav'!BS163-'Elektřina Stav'!BR163)*'Elektřina Stav'!$N163</f>
        <v>352</v>
      </c>
      <c r="BS163" s="1">
        <f>('Elektřina Stav'!BT163-'Elektřina Stav'!BS163)*'Elektřina Stav'!$N163</f>
        <v>380</v>
      </c>
      <c r="BT163" s="1">
        <f>('Elektřina Stav'!BU163-'Elektřina Stav'!BT163)*'Elektřina Stav'!$N163</f>
        <v>142</v>
      </c>
      <c r="BU163" s="1">
        <f>('Elektřina Stav'!BV163-'Elektřina Stav'!BU163)*'Elektřina Stav'!$N163</f>
        <v>170</v>
      </c>
      <c r="BV163" s="1">
        <f>('Elektřina Stav'!BW163-'Elektřina Stav'!BV163)*'Elektřina Stav'!$N163</f>
        <v>152</v>
      </c>
      <c r="BW163" s="1">
        <f>('Elektřina Stav'!BX163-'Elektřina Stav'!BW163)*'Elektřina Stav'!$N163</f>
        <v>165</v>
      </c>
    </row>
    <row r="164" spans="1:103">
      <c r="A164" s="1" t="str">
        <f>'Elektřina Stav'!A164</f>
        <v>C23</v>
      </c>
      <c r="B164" s="1" t="str">
        <f>'Elektřina Stav'!B164</f>
        <v>H</v>
      </c>
      <c r="C164" s="1">
        <f>'Elektřina Stav'!C164</f>
        <v>0</v>
      </c>
      <c r="D164" s="1" t="str">
        <f>'Elektřina Stav'!D164</f>
        <v>PT4</v>
      </c>
      <c r="E164" s="1" t="str">
        <f>'Elektřina Stav'!E164</f>
        <v>I.P.P.E. s.r.o.</v>
      </c>
      <c r="F164" s="8">
        <f>'Elektřina Stav'!F164</f>
        <v>39</v>
      </c>
      <c r="G164" s="8">
        <f>'Elektřina Stav'!G164</f>
        <v>0</v>
      </c>
      <c r="H164" s="1">
        <f>'Elektřina Stav'!H164</f>
        <v>23</v>
      </c>
      <c r="I164" s="5">
        <f>'Elektřina Stav'!I164</f>
        <v>315</v>
      </c>
      <c r="J164" s="1">
        <f>'Elektřina Stav'!J164</f>
        <v>0</v>
      </c>
      <c r="K164" s="6" t="str">
        <f>'Elektřina Stav'!K164</f>
        <v>bagr vlečka</v>
      </c>
      <c r="L164" s="7" t="str">
        <f>'Elektřina Stav'!L164</f>
        <v>813615</v>
      </c>
      <c r="M164" s="8">
        <f>'Elektřina Stav'!M164</f>
        <v>23</v>
      </c>
      <c r="N164" s="1">
        <f>'Elektřina Stav'!N164</f>
        <v>8</v>
      </c>
      <c r="O164" s="1">
        <f>('Elektřina Stav'!P164-'Elektřina Stav'!O164)*'Elektřina Stav'!$N164</f>
        <v>512</v>
      </c>
      <c r="P164" s="1">
        <f>('Elektřina Stav'!Q164-'Elektřina Stav'!P164)*'Elektřina Stav'!$N164</f>
        <v>1344</v>
      </c>
      <c r="Q164" s="1">
        <f>('Elektřina Stav'!R164-'Elektřina Stav'!Q164)*'Elektřina Stav'!$N164</f>
        <v>3616</v>
      </c>
      <c r="R164" s="1">
        <f>('Elektřina Stav'!S164-'Elektřina Stav'!R164)*'Elektřina Stav'!$N164</f>
        <v>3968</v>
      </c>
      <c r="S164" s="1">
        <f>('Elektřina Stav'!T164-'Elektřina Stav'!S164)*'Elektřina Stav'!$N164</f>
        <v>4632</v>
      </c>
      <c r="T164" s="1">
        <f>('Elektřina Stav'!U164-'Elektřina Stav'!T164)*'Elektřina Stav'!$N164</f>
        <v>4136</v>
      </c>
      <c r="U164" s="1">
        <f>('Elektřina Stav'!V164-'Elektřina Stav'!U164)*'Elektřina Stav'!$N164</f>
        <v>3952</v>
      </c>
      <c r="V164" s="1">
        <f>('Elektřina Stav'!W164-'Elektřina Stav'!V164)*'Elektřina Stav'!$N164</f>
        <v>3024</v>
      </c>
      <c r="W164" s="1">
        <f>('Elektřina Stav'!X164-'Elektřina Stav'!W164)*'Elektřina Stav'!$N164</f>
        <v>2376</v>
      </c>
      <c r="X164" s="1">
        <f>('Elektřina Stav'!Y164-'Elektřina Stav'!X164)*'Elektřina Stav'!$N164</f>
        <v>1832</v>
      </c>
      <c r="Y164" s="1">
        <f>('Elektřina Stav'!Z164-'Elektřina Stav'!Y164)*'Elektřina Stav'!$N164</f>
        <v>752</v>
      </c>
      <c r="Z164" s="1">
        <f>('Elektřina Stav'!AA164-'Elektřina Stav'!Z164)*'Elektřina Stav'!$N164</f>
        <v>688</v>
      </c>
      <c r="AA164" s="1">
        <f>('Elektřina Stav'!AB164-'Elektřina Stav'!AA164)*'Elektřina Stav'!$N164</f>
        <v>1760</v>
      </c>
      <c r="AB164" s="1">
        <f>('Elektřina Stav'!AC164-'Elektřina Stav'!AB164)*'Elektřina Stav'!$N164</f>
        <v>768</v>
      </c>
      <c r="AC164" s="1">
        <f>('Elektřina Stav'!AD164-'Elektřina Stav'!AC164)*'Elektřina Stav'!$N164</f>
        <v>2344</v>
      </c>
      <c r="AD164" s="1">
        <f>('Elektřina Stav'!AE164-'Elektřina Stav'!AD164)*'Elektřina Stav'!$N164</f>
        <v>2296</v>
      </c>
      <c r="AE164" s="1">
        <f>('Elektřina Stav'!AF164-'Elektřina Stav'!AE164)*'Elektřina Stav'!$N164</f>
        <v>1832</v>
      </c>
      <c r="AF164" s="1">
        <f>('Elektřina Stav'!AG164-'Elektřina Stav'!AF164)*'Elektřina Stav'!$N164</f>
        <v>3296</v>
      </c>
      <c r="AG164" s="1">
        <f>('Elektřina Stav'!AH164-'Elektřina Stav'!AG164)*'Elektřina Stav'!$N164</f>
        <v>2200</v>
      </c>
      <c r="AH164" s="1">
        <f>('Elektřina Stav'!AI164-'Elektřina Stav'!AH164)*'Elektřina Stav'!$N164</f>
        <v>2656</v>
      </c>
      <c r="AI164" s="1">
        <f>('Elektřina Stav'!AJ164-'Elektřina Stav'!AI164)*'Elektřina Stav'!$N164</f>
        <v>1904</v>
      </c>
      <c r="AJ164" s="1">
        <f>('Elektřina Stav'!AK164-'Elektřina Stav'!AJ164)*'Elektřina Stav'!$N164</f>
        <v>920</v>
      </c>
      <c r="AK164" s="1">
        <f>('Elektřina Stav'!AL164-'Elektřina Stav'!AK164)*'Elektřina Stav'!$N164</f>
        <v>264</v>
      </c>
      <c r="AL164" s="1">
        <f>('Elektřina Stav'!AM164-'Elektřina Stav'!AL164)*'Elektřina Stav'!$N164</f>
        <v>48</v>
      </c>
      <c r="AM164" s="1">
        <f>('Elektřina Stav'!AN164-'Elektřina Stav'!AM164)*'Elektřina Stav'!$N164</f>
        <v>32</v>
      </c>
      <c r="AN164" s="1">
        <f>('Elektřina Stav'!AO164-'Elektřina Stav'!AN164)*'Elektřina Stav'!$N164</f>
        <v>216</v>
      </c>
      <c r="AO164" s="1">
        <f>('Elektřina Stav'!AP164-'Elektřina Stav'!AO164)*'Elektřina Stav'!$N164</f>
        <v>496</v>
      </c>
      <c r="AP164" s="1">
        <f>('Elektřina Stav'!AQ164-'Elektřina Stav'!AP164)*'Elektřina Stav'!$N164</f>
        <v>632</v>
      </c>
      <c r="AQ164" s="1">
        <f>('Elektřina Stav'!AR164-'Elektřina Stav'!AQ164)*'Elektřina Stav'!$N164</f>
        <v>608</v>
      </c>
      <c r="AR164" s="1">
        <f>('Elektřina Stav'!AS164-'Elektřina Stav'!AR164)*'Elektřina Stav'!$N164</f>
        <v>512</v>
      </c>
      <c r="AS164" s="1">
        <f>('Elektřina Stav'!AT164-'Elektřina Stav'!AS164)*'Elektřina Stav'!$N164</f>
        <v>504</v>
      </c>
      <c r="AT164" s="1">
        <f>('Elektřina Stav'!AU164-'Elektřina Stav'!AT164)*'Elektřina Stav'!$N164</f>
        <v>760</v>
      </c>
      <c r="AU164" s="1">
        <f>('Elektřina Stav'!AV164-'Elektřina Stav'!AU164)*'Elektřina Stav'!$N164</f>
        <v>696</v>
      </c>
      <c r="AV164" s="1">
        <f>('Elektřina Stav'!AW164-'Elektřina Stav'!AV164)*'Elektřina Stav'!$N164</f>
        <v>208</v>
      </c>
      <c r="AW164" s="1">
        <f>('Elektřina Stav'!AX164-'Elektřina Stav'!AW164)*'Elektřina Stav'!$N164</f>
        <v>40</v>
      </c>
      <c r="AX164" s="1">
        <f>('Elektřina Stav'!AY164-'Elektřina Stav'!AX164)*'Elektřina Stav'!$N164</f>
        <v>0</v>
      </c>
      <c r="AY164" s="1">
        <f>('Elektřina Stav'!AZ164-'Elektřina Stav'!AY164)*'Elektřina Stav'!$N164</f>
        <v>8</v>
      </c>
      <c r="AZ164" s="1">
        <f>('Elektřina Stav'!BA164-'Elektřina Stav'!AZ164)*'Elektřina Stav'!$N164</f>
        <v>184</v>
      </c>
      <c r="BA164" s="1">
        <f>('Elektřina Stav'!BB164-'Elektřina Stav'!BA164)*'Elektřina Stav'!$N164</f>
        <v>424</v>
      </c>
      <c r="BB164" s="1">
        <f>('Elektřina Stav'!BC164-'Elektřina Stav'!BB164)*'Elektřina Stav'!$N164</f>
        <v>448</v>
      </c>
      <c r="BC164" s="1">
        <f>('Elektřina Stav'!BD164-'Elektřina Stav'!BC164)*'Elektřina Stav'!$N164</f>
        <v>1344</v>
      </c>
      <c r="BD164" s="1">
        <f>('Elektřina Stav'!BE164-'Elektřina Stav'!BD164)*'Elektřina Stav'!$N164</f>
        <v>504</v>
      </c>
      <c r="BE164" s="1">
        <f>('Elektřina Stav'!BF164-'Elektřina Stav'!BE164)*'Elektřina Stav'!$N164</f>
        <v>456</v>
      </c>
      <c r="BF164" s="1">
        <f>('Elektřina Stav'!BG164-'Elektřina Stav'!BF164)*'Elektřina Stav'!$N164</f>
        <v>600</v>
      </c>
      <c r="BG164" s="1">
        <f>('Elektřina Stav'!BH164-'Elektřina Stav'!BG164)*'Elektřina Stav'!$N164</f>
        <v>72</v>
      </c>
      <c r="BH164" s="1">
        <f>('Elektřina Stav'!BI164-'Elektřina Stav'!BH164)*'Elektřina Stav'!$N164</f>
        <v>280</v>
      </c>
      <c r="BI164" s="1">
        <f>('Elektřina Stav'!BJ164-'Elektřina Stav'!BI164)*'Elektřina Stav'!$N164</f>
        <v>64</v>
      </c>
      <c r="BJ164" s="1">
        <f>('Elektřina Stav'!BK164-'Elektřina Stav'!BJ164)*'Elektřina Stav'!$N164</f>
        <v>64</v>
      </c>
      <c r="BK164" s="1">
        <f>('Elektřina Stav'!BL164-'Elektřina Stav'!BK164)*'Elektřina Stav'!$N164</f>
        <v>8</v>
      </c>
      <c r="BL164" s="1">
        <f>('Elektřina Stav'!BM164-'Elektřina Stav'!BL164)*'Elektřina Stav'!$N164</f>
        <v>168</v>
      </c>
      <c r="BM164" s="1">
        <f>('Elektřina Stav'!BN164-'Elektřina Stav'!BM164)*'Elektřina Stav'!$N164</f>
        <v>384</v>
      </c>
      <c r="BN164" s="1">
        <f>('Elektřina Stav'!BO164-'Elektřina Stav'!BN164)*'Elektřina Stav'!$N164</f>
        <v>520</v>
      </c>
      <c r="BO164" s="1">
        <f>('Elektřina Stav'!BP164-'Elektřina Stav'!BO164)*'Elektřina Stav'!$N164</f>
        <v>552</v>
      </c>
      <c r="BP164" s="1">
        <f>('Elektřina Stav'!BQ164-'Elektřina Stav'!BP164)*'Elektřina Stav'!$N164</f>
        <v>584</v>
      </c>
      <c r="BQ164" s="1">
        <f>('Elektřina Stav'!BR164-'Elektřina Stav'!BQ164)*'Elektřina Stav'!$N164</f>
        <v>616</v>
      </c>
      <c r="BR164" s="1">
        <f>('Elektřina Stav'!BS164-'Elektřina Stav'!BR164)*'Elektřina Stav'!$N164</f>
        <v>504</v>
      </c>
      <c r="BS164" s="1">
        <f>('Elektřina Stav'!BT164-'Elektřina Stav'!BS164)*'Elektřina Stav'!$N164</f>
        <v>464</v>
      </c>
      <c r="BT164" s="1">
        <f>('Elektřina Stav'!BU164-'Elektřina Stav'!BT164)*'Elektřina Stav'!$N164</f>
        <v>272</v>
      </c>
      <c r="BU164" s="1">
        <f>('Elektřina Stav'!BV164-'Elektřina Stav'!BU164)*'Elektřina Stav'!$N164</f>
        <v>88</v>
      </c>
      <c r="BV164" s="1">
        <f>('Elektřina Stav'!BW164-'Elektřina Stav'!BV164)*'Elektřina Stav'!$N164</f>
        <v>0</v>
      </c>
      <c r="BW164" s="1">
        <f>('Elektřina Stav'!BX164-'Elektřina Stav'!BW164)*'Elektřina Stav'!$N164</f>
        <v>0</v>
      </c>
      <c r="BX164" s="1">
        <f>('Elektřina Stav'!BY164-'Elektřina Stav'!BX164)*'Elektřina Stav'!$N164</f>
        <v>224</v>
      </c>
      <c r="BY164" s="1">
        <f>('Elektřina Stav'!BZ164-'Elektřina Stav'!BY164)*'Elektřina Stav'!$N164</f>
        <v>360</v>
      </c>
      <c r="BZ164" s="1">
        <f>('Elektřina Stav'!CA164-'Elektřina Stav'!BZ164)*'Elektřina Stav'!$N164</f>
        <v>488</v>
      </c>
      <c r="CA164" s="1">
        <f>('Elektřina Stav'!CB164-'Elektřina Stav'!CA164)*'Elektřina Stav'!$N164</f>
        <v>528</v>
      </c>
      <c r="CB164" s="1">
        <f>('Elektřina Stav'!CC164-'Elektřina Stav'!CB164)*'Elektřina Stav'!$N164</f>
        <v>584</v>
      </c>
    </row>
    <row r="165" spans="1:103">
      <c r="A165" s="1" t="str">
        <f>'Elektřina Stav'!A165</f>
        <v>A03</v>
      </c>
      <c r="B165" s="1" t="str">
        <f>'Elektřina Stav'!B165</f>
        <v>H</v>
      </c>
      <c r="C165" s="1">
        <f>'Elektřina Stav'!C165</f>
        <v>0</v>
      </c>
      <c r="D165" s="1" t="str">
        <f>'Elektřina Stav'!D165</f>
        <v>PT1</v>
      </c>
      <c r="E165" s="1">
        <f>'Elektřina Stav'!E165</f>
        <v>0</v>
      </c>
      <c r="F165" s="8">
        <f>'Elektřina Stav'!F165</f>
        <v>51</v>
      </c>
      <c r="G165" s="8">
        <f>'Elektřina Stav'!G165</f>
        <v>0</v>
      </c>
      <c r="H165" s="1">
        <f>'Elektřina Stav'!H165</f>
        <v>0</v>
      </c>
      <c r="I165" s="5">
        <f>'Elektřina Stav'!I165</f>
        <v>500</v>
      </c>
      <c r="J165" s="1">
        <f>'Elektřina Stav'!J165</f>
        <v>0</v>
      </c>
      <c r="K165" s="6" t="str">
        <f>'Elektřina Stav'!K165</f>
        <v>Nosek - Kompresory</v>
      </c>
      <c r="L165" s="7" t="str">
        <f>'Elektřina Stav'!L165</f>
        <v>N813582</v>
      </c>
      <c r="M165" s="8">
        <f>'Elektřina Stav'!M165</f>
        <v>3</v>
      </c>
      <c r="N165" s="1">
        <f>'Elektřina Stav'!N165</f>
        <v>8</v>
      </c>
      <c r="O165" s="1">
        <f>('Elektřina Stav'!P165-'Elektřina Stav'!O165)*'Elektřina Stav'!$N165</f>
        <v>1440</v>
      </c>
      <c r="P165" s="1">
        <f>('Elektřina Stav'!Q165-'Elektřina Stav'!P165)*'Elektřina Stav'!$N165</f>
        <v>1176</v>
      </c>
      <c r="Q165" s="1">
        <f>('Elektřina Stav'!R165-'Elektřina Stav'!Q165)*'Elektřina Stav'!$N165</f>
        <v>1288</v>
      </c>
      <c r="R165" s="1">
        <f>('Elektřina Stav'!S165-'Elektřina Stav'!R165)*'Elektřina Stav'!$N165</f>
        <v>1576</v>
      </c>
      <c r="S165" s="1">
        <f>('Elektřina Stav'!T165-'Elektřina Stav'!S165)*'Elektřina Stav'!$N165</f>
        <v>1552</v>
      </c>
      <c r="T165" s="1">
        <f>('Elektřina Stav'!U165-'Elektřina Stav'!T165)*'Elektřina Stav'!$N165</f>
        <v>1448</v>
      </c>
      <c r="U165" s="1">
        <f>('Elektřina Stav'!V165-'Elektřina Stav'!U165)*'Elektřina Stav'!$N165</f>
        <v>1520</v>
      </c>
      <c r="V165" s="1">
        <f>('Elektřina Stav'!W165-'Elektřina Stav'!V165)*'Elektřina Stav'!$N165</f>
        <v>1696</v>
      </c>
      <c r="W165" s="1">
        <f>('Elektřina Stav'!X165-'Elektřina Stav'!W165)*'Elektřina Stav'!$N165</f>
        <v>1296</v>
      </c>
      <c r="X165" s="1">
        <f>('Elektřina Stav'!Y165-'Elektřina Stav'!X165)*'Elektřina Stav'!$N165</f>
        <v>1112</v>
      </c>
      <c r="Y165" s="1">
        <f>('Elektřina Stav'!Z165-'Elektřina Stav'!Y165)*'Elektřina Stav'!$N165</f>
        <v>1224</v>
      </c>
      <c r="Z165" s="1">
        <f>('Elektřina Stav'!AA165-'Elektřina Stav'!Z165)*'Elektřina Stav'!$N165</f>
        <v>1112</v>
      </c>
      <c r="AA165" s="1">
        <f>('Elektřina Stav'!AB165-'Elektřina Stav'!AA165)*'Elektřina Stav'!$N165</f>
        <v>288</v>
      </c>
      <c r="AB165" s="1">
        <f>('Elektřina Stav'!AC165-'Elektřina Stav'!AB165)*'Elektřina Stav'!$N165</f>
        <v>352</v>
      </c>
      <c r="AC165" s="1">
        <f>('Elektřina Stav'!AD165-'Elektřina Stav'!AC165)*'Elektřina Stav'!$N165</f>
        <v>248</v>
      </c>
      <c r="AD165" s="1">
        <f>('Elektřina Stav'!AE165-'Elektřina Stav'!AD165)*'Elektřina Stav'!$N165</f>
        <v>0</v>
      </c>
      <c r="AE165" s="1">
        <f>('Elektřina Stav'!AF165-'Elektřina Stav'!AE165)*'Elektřina Stav'!$N165</f>
        <v>392</v>
      </c>
      <c r="AF165" s="1">
        <f>('Elektřina Stav'!AG165-'Elektřina Stav'!AF165)*'Elektřina Stav'!$N165</f>
        <v>0</v>
      </c>
      <c r="AG165" s="1">
        <f>('Elektřina Stav'!AH165-'Elektřina Stav'!AG165)*'Elektřina Stav'!$N165</f>
        <v>0</v>
      </c>
      <c r="AH165" s="1">
        <f>('Elektřina Stav'!AI165-'Elektřina Stav'!AH165)*'Elektřina Stav'!$N165</f>
        <v>288</v>
      </c>
      <c r="AI165" s="1">
        <f>('Elektřina Stav'!AJ165-'Elektřina Stav'!AI165)*'Elektřina Stav'!$N165</f>
        <v>64</v>
      </c>
      <c r="AJ165" s="1">
        <f>('Elektřina Stav'!AK165-'Elektřina Stav'!AJ165)*'Elektřina Stav'!$N165</f>
        <v>160</v>
      </c>
      <c r="AK165" s="1">
        <f>('Elektřina Stav'!AL165-'Elektřina Stav'!AK165)*'Elektřina Stav'!$N165</f>
        <v>232</v>
      </c>
      <c r="AL165" s="1">
        <f>('Elektřina Stav'!AM165-'Elektřina Stav'!AL165)*'Elektřina Stav'!$N165</f>
        <v>0</v>
      </c>
      <c r="AM165" s="1">
        <f>('Elektřina Stav'!AN165-'Elektřina Stav'!AM165)*'Elektřina Stav'!$N165</f>
        <v>0</v>
      </c>
      <c r="AN165" s="1">
        <f>('Elektřina Stav'!AO165-'Elektřina Stav'!AN165)*'Elektřina Stav'!$N165</f>
        <v>0</v>
      </c>
      <c r="AO165" s="1">
        <f>('Elektřina Stav'!AP165-'Elektřina Stav'!AO165)*'Elektřina Stav'!$N165</f>
        <v>288</v>
      </c>
      <c r="AP165" s="1">
        <f>('Elektřina Stav'!AQ165-'Elektřina Stav'!AP165)*'Elektřina Stav'!$N165</f>
        <v>0</v>
      </c>
      <c r="AQ165" s="1">
        <f>('Elektřina Stav'!AR165-'Elektřina Stav'!AQ165)*'Elektřina Stav'!$N165</f>
        <v>496</v>
      </c>
      <c r="AR165" s="1">
        <f>('Elektřina Stav'!AS165-'Elektřina Stav'!AR165)*'Elektřina Stav'!$N165</f>
        <v>760</v>
      </c>
      <c r="AS165" s="1">
        <f>('Elektřina Stav'!AT165-'Elektřina Stav'!AS165)*'Elektřina Stav'!$N165</f>
        <v>728</v>
      </c>
      <c r="AT165" s="1">
        <f>('Elektřina Stav'!AU165-'Elektřina Stav'!AT165)*'Elektřina Stav'!$N165</f>
        <v>376</v>
      </c>
      <c r="AU165" s="1">
        <f>('Elektřina Stav'!AV165-'Elektřina Stav'!AU165)*'Elektřina Stav'!$N165</f>
        <v>32</v>
      </c>
      <c r="AV165" s="1">
        <f>('Elektřina Stav'!AW165-'Elektřina Stav'!AV165)*'Elektřina Stav'!$N165</f>
        <v>0</v>
      </c>
      <c r="AW165" s="1">
        <f>('Elektřina Stav'!AX165-'Elektřina Stav'!AW165)*'Elektřina Stav'!$N165</f>
        <v>0</v>
      </c>
      <c r="AX165" s="1">
        <f>('Elektřina Stav'!AY165-'Elektřina Stav'!AX165)*'Elektřina Stav'!$N165</f>
        <v>8</v>
      </c>
      <c r="AY165" s="1">
        <f>('Elektřina Stav'!AZ165-'Elektřina Stav'!AY165)*'Elektřina Stav'!$N165</f>
        <v>0</v>
      </c>
      <c r="AZ165" s="1">
        <f>('Elektřina Stav'!BA165-'Elektřina Stav'!AZ165)*'Elektřina Stav'!$N165</f>
        <v>0</v>
      </c>
      <c r="BA165" s="1">
        <f>('Elektřina Stav'!BB165-'Elektřina Stav'!BA165)*'Elektřina Stav'!$N165</f>
        <v>0</v>
      </c>
      <c r="BB165" s="1">
        <f>('Elektřina Stav'!BC165-'Elektřina Stav'!BB165)*'Elektřina Stav'!$N165</f>
        <v>0</v>
      </c>
      <c r="BC165" s="1">
        <f>('Elektřina Stav'!BD165-'Elektřina Stav'!BC165)*'Elektřina Stav'!$N165</f>
        <v>0</v>
      </c>
      <c r="BD165" s="1">
        <f>('Elektřina Stav'!BE165-'Elektřina Stav'!BD165)*'Elektřina Stav'!$N165</f>
        <v>0</v>
      </c>
      <c r="BE165" s="1">
        <f>('Elektřina Stav'!BF165-'Elektřina Stav'!BE165)*'Elektřina Stav'!$N165</f>
        <v>0</v>
      </c>
      <c r="BF165" s="1">
        <f>('Elektřina Stav'!BG165-'Elektřina Stav'!BF165)*'Elektřina Stav'!$N165</f>
        <v>0</v>
      </c>
      <c r="BG165" s="1">
        <f>('Elektřina Stav'!BH165-'Elektřina Stav'!BG165)*'Elektřina Stav'!$N165</f>
        <v>0</v>
      </c>
      <c r="BH165" s="1">
        <f>('Elektřina Stav'!BI165-'Elektřina Stav'!BH165)*'Elektřina Stav'!$N165</f>
        <v>0</v>
      </c>
      <c r="BI165" s="1">
        <f>('Elektřina Stav'!BJ165-'Elektřina Stav'!BI165)*'Elektřina Stav'!$N165</f>
        <v>0</v>
      </c>
      <c r="BJ165" s="1">
        <f>('Elektřina Stav'!BK165-'Elektřina Stav'!BJ165)*'Elektřina Stav'!$N165</f>
        <v>8</v>
      </c>
      <c r="BK165" s="1">
        <f>('Elektřina Stav'!BL165-'Elektřina Stav'!BK165)*'Elektřina Stav'!$N165</f>
        <v>8</v>
      </c>
      <c r="BL165" s="1">
        <f>('Elektřina Stav'!BM165-'Elektřina Stav'!BL165)*'Elektřina Stav'!$N165</f>
        <v>376</v>
      </c>
      <c r="BM165" s="1">
        <f>('Elektřina Stav'!BN165-'Elektřina Stav'!BM165)*'Elektřina Stav'!$N165</f>
        <v>752</v>
      </c>
      <c r="BN165" s="1">
        <f>('Elektřina Stav'!BO165-'Elektřina Stav'!BN165)*'Elektřina Stav'!$N165</f>
        <v>936</v>
      </c>
      <c r="BO165" s="1">
        <f>('Elektřina Stav'!BP165-'Elektřina Stav'!BO165)*'Elektřina Stav'!$N165</f>
        <v>960</v>
      </c>
      <c r="BP165" s="1">
        <f>('Elektřina Stav'!BQ165-'Elektřina Stav'!BP165)*'Elektřina Stav'!$N165</f>
        <v>1144</v>
      </c>
      <c r="BQ165" s="1">
        <f>('Elektřina Stav'!BR165-'Elektřina Stav'!BQ165)*'Elektřina Stav'!$N165</f>
        <v>1080</v>
      </c>
      <c r="BR165" s="1">
        <f>('Elektřina Stav'!BS165-'Elektřina Stav'!BR165)*'Elektřina Stav'!$N165</f>
        <v>1096</v>
      </c>
      <c r="BS165" s="1">
        <f>('Elektřina Stav'!BT165-'Elektřina Stav'!BS165)*'Elektřina Stav'!$N165</f>
        <v>1200</v>
      </c>
      <c r="BT165" s="1">
        <f>('Elektřina Stav'!BU165-'Elektřina Stav'!BT165)*'Elektřina Stav'!$N165</f>
        <v>1056</v>
      </c>
      <c r="BU165" s="1">
        <f>('Elektřina Stav'!BV165-'Elektřina Stav'!BU165)*'Elektřina Stav'!$N165</f>
        <v>1400</v>
      </c>
      <c r="BV165" s="1">
        <f>('Elektřina Stav'!BW165-'Elektřina Stav'!BV165)*'Elektřina Stav'!$N165</f>
        <v>2336</v>
      </c>
      <c r="BW165" s="1">
        <f>('Elektřina Stav'!BX165-'Elektřina Stav'!BW165)*'Elektřina Stav'!$N165</f>
        <v>2552</v>
      </c>
      <c r="BX165" s="1">
        <f>('Elektřina Stav'!BY165-'Elektřina Stav'!BX165)*'Elektřina Stav'!$N165</f>
        <v>2768</v>
      </c>
      <c r="BY165" s="1">
        <f>('Elektřina Stav'!BZ165-'Elektřina Stav'!BY165)*'Elektřina Stav'!$N165</f>
        <v>3800</v>
      </c>
      <c r="BZ165" s="1">
        <f>('Elektřina Stav'!CA165-'Elektřina Stav'!BZ165)*'Elektřina Stav'!$N165</f>
        <v>4232</v>
      </c>
      <c r="CA165" s="1">
        <f>('Elektřina Stav'!CB165-'Elektřina Stav'!CA165)*'Elektřina Stav'!$N165</f>
        <v>3032</v>
      </c>
      <c r="CB165" s="1">
        <f>('Elektřina Stav'!CC165-'Elektřina Stav'!CB165)*'Elektřina Stav'!$N165</f>
        <v>4456</v>
      </c>
    </row>
    <row r="166" spans="1:103">
      <c r="A166" s="1" t="str">
        <f>'Elektřina Stav'!A166</f>
        <v>Db22</v>
      </c>
      <c r="B166" s="1" t="str">
        <f>'Elektřina Stav'!B166</f>
        <v>H</v>
      </c>
      <c r="D166" s="1" t="str">
        <f>'Elektřina Stav'!D166</f>
        <v>HT22</v>
      </c>
      <c r="E166" s="1" t="str">
        <f>'Elektřina Stav'!E166</f>
        <v>Strelka</v>
      </c>
      <c r="F166" s="8">
        <f>'Elektřina Stav'!F166</f>
        <v>23</v>
      </c>
      <c r="G166" s="8">
        <f>'Elektřina Stav'!G166</f>
        <v>2300</v>
      </c>
      <c r="H166" s="1">
        <f>'Elektřina Stav'!H166</f>
        <v>72</v>
      </c>
      <c r="I166" s="5">
        <f>'Elektřina Stav'!I166</f>
        <v>50</v>
      </c>
      <c r="L166" s="7" t="str">
        <f>'Elektřina Stav'!L166</f>
        <v>030362/2011</v>
      </c>
      <c r="N166" s="1">
        <f>'Elektřina Stav'!N166</f>
        <v>1</v>
      </c>
      <c r="BO166" s="1">
        <f>('Elektřina Stav'!BP166-'Elektřina Stav'!BO166)*'Elektřina Stav'!$N166</f>
        <v>297</v>
      </c>
      <c r="BP166" s="1">
        <f>('Elektřina Stav'!BQ166-'Elektřina Stav'!BP166)*'Elektřina Stav'!$N166</f>
        <v>729</v>
      </c>
      <c r="BQ166" s="1">
        <f>('Elektřina Stav'!BR166-'Elektřina Stav'!BQ166)*'Elektřina Stav'!$N166</f>
        <v>776</v>
      </c>
      <c r="BR166" s="1">
        <f>('Elektřina Stav'!BS166-'Elektřina Stav'!BR166)*'Elektřina Stav'!$N166</f>
        <v>728</v>
      </c>
      <c r="BS166" s="1">
        <f>('Elektřina Stav'!BT166-'Elektřina Stav'!BS166)*'Elektřina Stav'!$N166</f>
        <v>262</v>
      </c>
      <c r="BT166" s="1">
        <f>('Elektřina Stav'!BU166-'Elektřina Stav'!BT166)*'Elektřina Stav'!$N166</f>
        <v>447</v>
      </c>
      <c r="BU166" s="1">
        <f>('Elektřina Stav'!BV166-'Elektřina Stav'!BU166)*'Elektřina Stav'!$N166</f>
        <v>176</v>
      </c>
      <c r="BV166" s="1">
        <f>('Elektřina Stav'!BW166-'Elektřina Stav'!BV166)*'Elektřina Stav'!$N166</f>
        <v>226</v>
      </c>
      <c r="BW166" s="1">
        <f>('Elektřina Stav'!BX166-'Elektřina Stav'!BW166)*'Elektřina Stav'!$N166</f>
        <v>173</v>
      </c>
      <c r="BX166" s="1">
        <f>('Elektřina Stav'!BY166-'Elektřina Stav'!BX166)*'Elektřina Stav'!$N166</f>
        <v>246.5</v>
      </c>
      <c r="BY166" s="1">
        <f>('Elektřina Stav'!BZ166-'Elektřina Stav'!BY166)*'Elektřina Stav'!$N166</f>
        <v>509.5</v>
      </c>
      <c r="BZ166" s="1">
        <f>('Elektřina Stav'!CA166-'Elektřina Stav'!BZ166)*'Elektřina Stav'!$N166</f>
        <v>794</v>
      </c>
      <c r="CA166" s="1">
        <f>('Elektřina Stav'!CB166-'Elektřina Stav'!CA166)*'Elektřina Stav'!$N166</f>
        <v>690</v>
      </c>
      <c r="CB166" s="1">
        <f>('Elektřina Stav'!CC166-'Elektřina Stav'!CB166)*'Elektřina Stav'!$N166</f>
        <v>588</v>
      </c>
      <c r="CC166" s="1">
        <f>('Elektřina Stav'!CD166-'Elektřina Stav'!CC166)*'Elektřina Stav'!$N166</f>
        <v>584</v>
      </c>
      <c r="CD166" s="1">
        <f>('Elektřina Stav'!CE166-'Elektřina Stav'!CD166)*'Elektřina Stav'!$N166</f>
        <v>750</v>
      </c>
      <c r="CE166" s="1">
        <f>('Elektřina Stav'!CF166-'Elektřina Stav'!CE166)*'Elektřina Stav'!$N166</f>
        <v>220</v>
      </c>
    </row>
    <row r="167" spans="1:103">
      <c r="A167" s="1" t="str">
        <f>'Elektřina Stav'!A167</f>
        <v>Bb22</v>
      </c>
      <c r="B167" s="1" t="str">
        <f>'Elektřina Stav'!B167</f>
        <v>H</v>
      </c>
      <c r="D167" s="1" t="str">
        <f>'Elektřina Stav'!D167</f>
        <v>PT3</v>
      </c>
      <c r="E167" s="1" t="str">
        <f>'Elektřina Stav'!E167</f>
        <v>Běloch</v>
      </c>
      <c r="F167" s="8">
        <f>'Elektřina Stav'!F167</f>
        <v>22</v>
      </c>
      <c r="G167" s="8">
        <f>'Elektřina Stav'!G167</f>
        <v>2200</v>
      </c>
      <c r="H167" s="1">
        <f>'Elektřina Stav'!H167</f>
        <v>51</v>
      </c>
      <c r="I167" s="5">
        <f>'Elektřina Stav'!I167</f>
        <v>0</v>
      </c>
      <c r="L167" s="7" t="str">
        <f>'Elektřina Stav'!L167</f>
        <v>N2696699</v>
      </c>
      <c r="N167" s="1">
        <f>'Elektřina Stav'!N167</f>
        <v>1</v>
      </c>
      <c r="CE167" s="1">
        <f>('Elektřina Stav'!CF167-'Elektřina Stav'!CE167)*'Elektřina Stav'!$N167</f>
        <v>0</v>
      </c>
      <c r="CF167" s="1">
        <f>('Elektřina Stav'!CG167-'Elektřina Stav'!CF167)*'Elektřina Stav'!$N167</f>
        <v>6</v>
      </c>
      <c r="CG167" s="1">
        <f>('Elektřina Stav'!CH167-'Elektřina Stav'!CG167)*'Elektřina Stav'!$N167</f>
        <v>1</v>
      </c>
      <c r="CH167" s="1">
        <f>('Elektřina Stav'!CI167-'Elektřina Stav'!CH167)*'Elektřina Stav'!$N167</f>
        <v>0</v>
      </c>
      <c r="CI167" s="1">
        <f>('Elektřina Stav'!CJ167-'Elektřina Stav'!CI167)*'Elektřina Stav'!$N167</f>
        <v>2</v>
      </c>
      <c r="CJ167" s="1">
        <f>('Elektřina Stav'!CK167-'Elektřina Stav'!CJ167)*'Elektřina Stav'!$N167</f>
        <v>1</v>
      </c>
      <c r="CK167" s="1">
        <f>('Elektřina Stav'!CL167-'Elektřina Stav'!CK167)*'Elektřina Stav'!$N167</f>
        <v>0</v>
      </c>
      <c r="CL167" s="1">
        <f>('Elektřina Stav'!CM167-'Elektřina Stav'!CL167)*'Elektřina Stav'!$N167</f>
        <v>0</v>
      </c>
      <c r="CM167" s="1">
        <f>('Elektřina Stav'!CN167-'Elektřina Stav'!CM167)*'Elektřina Stav'!$N167</f>
        <v>0</v>
      </c>
      <c r="CN167" s="1">
        <f>('Elektřina Stav'!CO167-'Elektřina Stav'!CN167)*'Elektřina Stav'!$N167</f>
        <v>0</v>
      </c>
    </row>
    <row r="168" spans="1:103">
      <c r="A168" s="1" t="str">
        <f>'Elektřina Stav'!A168</f>
        <v>Fb15St</v>
      </c>
      <c r="B168" s="1" t="str">
        <f>'Elektřina Stav'!B168</f>
        <v>H</v>
      </c>
      <c r="C168" s="1">
        <f>'Elektřina Stav'!C168</f>
        <v>0</v>
      </c>
      <c r="D168" s="1" t="str">
        <f>'Elektřina Stav'!D168</f>
        <v>Trumatic</v>
      </c>
      <c r="E168" s="1" t="str">
        <f>'Elektřina Stav'!E168</f>
        <v>Statech</v>
      </c>
      <c r="F168" s="8">
        <f>'Elektřina Stav'!F168</f>
        <v>16</v>
      </c>
      <c r="G168" s="8">
        <f>'Elektřina Stav'!G168</f>
        <v>1600</v>
      </c>
      <c r="H168" s="1">
        <f>'Elektřina Stav'!H168</f>
        <v>0</v>
      </c>
      <c r="I168" s="5">
        <f>'Elektřina Stav'!I168</f>
        <v>35</v>
      </c>
      <c r="J168" s="1">
        <f>'Elektřina Stav'!J168</f>
        <v>0</v>
      </c>
      <c r="K168" s="6">
        <f>'Elektřina Stav'!K168</f>
        <v>0</v>
      </c>
      <c r="L168" s="7" t="str">
        <f>'Elektřina Stav'!L168</f>
        <v>0030361/2011</v>
      </c>
      <c r="M168" s="8">
        <f>'Elektřina Stav'!M168</f>
        <v>0</v>
      </c>
      <c r="N168" s="1">
        <f>'Elektřina Stav'!N168</f>
        <v>1</v>
      </c>
      <c r="CI168" s="1">
        <f>('Elektřina Stav'!CJ168-'Elektřina Stav'!CI168)*'Elektřina Stav'!$N168</f>
        <v>0</v>
      </c>
      <c r="CJ168" s="1">
        <f>('Elektřina Stav'!CK168-'Elektřina Stav'!CJ168)*'Elektřina Stav'!$N168</f>
        <v>0</v>
      </c>
      <c r="CK168" s="1">
        <f>('Elektřina Stav'!CL168-'Elektřina Stav'!CK168)*'Elektřina Stav'!$N168</f>
        <v>0</v>
      </c>
      <c r="CL168" s="1">
        <f>('Elektřina Stav'!CM168-'Elektřina Stav'!CL168)*'Elektřina Stav'!$N168</f>
        <v>0</v>
      </c>
      <c r="CM168" s="1">
        <f>('Elektřina Stav'!CN168-'Elektřina Stav'!CM168)*'Elektřina Stav'!$N168</f>
        <v>0</v>
      </c>
      <c r="CN168" s="1">
        <f>('Elektřina Stav'!CO168-'Elektřina Stav'!CN168)*'Elektřina Stav'!$N168</f>
        <v>0</v>
      </c>
    </row>
    <row r="169" spans="1:103">
      <c r="A169" s="1" t="str">
        <f>'Elektřina Stav'!A169</f>
        <v>Fb17</v>
      </c>
      <c r="B169" s="1" t="str">
        <f>'Elektřina Stav'!B169</f>
        <v>H</v>
      </c>
      <c r="C169" s="1">
        <f>'Elektřina Stav'!C169</f>
        <v>0</v>
      </c>
      <c r="D169" s="1" t="str">
        <f>'Elektřina Stav'!D169</f>
        <v>Budova 17</v>
      </c>
      <c r="E169" s="1" t="str">
        <f>'Elektřina Stav'!E169</f>
        <v>Strelka</v>
      </c>
      <c r="F169" s="8">
        <f>'Elektřina Stav'!F169</f>
        <v>17</v>
      </c>
      <c r="G169" s="8">
        <f>'Elektřina Stav'!G169</f>
        <v>1700</v>
      </c>
      <c r="H169" s="1">
        <f>'Elektřina Stav'!H169</f>
        <v>0</v>
      </c>
      <c r="I169" s="5">
        <f>'Elektřina Stav'!I169</f>
        <v>35</v>
      </c>
      <c r="J169" s="1">
        <f>'Elektřina Stav'!J169</f>
        <v>0</v>
      </c>
      <c r="K169" s="6">
        <f>'Elektřina Stav'!K169</f>
        <v>0</v>
      </c>
      <c r="L169" s="7">
        <f>'Elektřina Stav'!L169</f>
        <v>0</v>
      </c>
      <c r="M169" s="8">
        <f>'Elektřina Stav'!M169</f>
        <v>0</v>
      </c>
      <c r="N169" s="1">
        <f>'Elektřina Stav'!N169</f>
        <v>1</v>
      </c>
      <c r="CL169" s="1">
        <f>('Elektřina Stav'!CM169-'Elektřina Stav'!CL169)*'Elektřina Stav'!$N169</f>
        <v>15</v>
      </c>
      <c r="CM169" s="1">
        <f>('Elektřina Stav'!CN169-'Elektřina Stav'!CM169)*'Elektřina Stav'!$N169</f>
        <v>6</v>
      </c>
      <c r="CN169" s="1">
        <f>('Elektřina Stav'!CO169-'Elektřina Stav'!CN169)*'Elektřina Stav'!$N169</f>
        <v>0</v>
      </c>
    </row>
    <row r="170" spans="1:103">
      <c r="A170" s="1" t="str">
        <f>'Elektřina Stav'!A170</f>
        <v>DJS</v>
      </c>
      <c r="B170" s="1" t="str">
        <f>'Elektřina Stav'!B170</f>
        <v>H</v>
      </c>
      <c r="C170" s="1">
        <f>'Elektřina Stav'!C170</f>
        <v>82</v>
      </c>
      <c r="D170" s="1" t="str">
        <f>'Elektřina Stav'!D170</f>
        <v>HT22</v>
      </c>
      <c r="E170" s="1" t="str">
        <f>'Elektřina Stav'!E170</f>
        <v>Mezado Logistics</v>
      </c>
      <c r="F170" s="8" t="str">
        <f>'Elektřina Stav'!F170</f>
        <v>16a</v>
      </c>
      <c r="G170" s="8" t="str">
        <f>'Elektřina Stav'!G170</f>
        <v>16a</v>
      </c>
      <c r="H170" s="1">
        <f>'Elektřina Stav'!H170</f>
        <v>59</v>
      </c>
      <c r="I170" s="5">
        <f>'Elektřina Stav'!I170</f>
        <v>50</v>
      </c>
      <c r="J170" s="1" t="str">
        <f>'Elektřina Stav'!J170</f>
        <v>C02</v>
      </c>
      <c r="K170" s="6">
        <f>'Elektřina Stav'!K170</f>
        <v>0</v>
      </c>
      <c r="L170" s="7">
        <f>'Elektřina Stav'!L170</f>
        <v>87811949</v>
      </c>
      <c r="M170" s="8">
        <f>'Elektřina Stav'!M170</f>
        <v>12</v>
      </c>
      <c r="N170" s="1">
        <f>'Elektřina Stav'!N170</f>
        <v>1</v>
      </c>
      <c r="BA170" s="1">
        <f>('Elektřina Stav'!BB170-'Elektřina Stav'!BA170)*'Elektřina Stav'!$N170</f>
        <v>81</v>
      </c>
      <c r="BB170" s="1">
        <f>('Elektřina Stav'!BC170-'Elektřina Stav'!BB170)*'Elektřina Stav'!$N170</f>
        <v>44</v>
      </c>
      <c r="BC170" s="1">
        <f>('Elektřina Stav'!BD170-'Elektřina Stav'!BC170)*'Elektřina Stav'!$N170</f>
        <v>120</v>
      </c>
      <c r="BD170" s="1">
        <f>('Elektřina Stav'!BE170-'Elektřina Stav'!BD170)*'Elektřina Stav'!$N170</f>
        <v>117</v>
      </c>
      <c r="BE170" s="1">
        <f>('Elektřina Stav'!BF170-'Elektřina Stav'!BE170)*'Elektřina Stav'!$N170</f>
        <v>101</v>
      </c>
      <c r="BF170" s="1">
        <f>('Elektřina Stav'!BG170-'Elektřina Stav'!BF170)*'Elektřina Stav'!$N170</f>
        <v>108</v>
      </c>
      <c r="BG170" s="1">
        <f>('Elektřina Stav'!BH170-'Elektřina Stav'!BG170)*'Elektřina Stav'!$N170</f>
        <v>97</v>
      </c>
      <c r="BH170" s="1">
        <f>('Elektřina Stav'!BI170-'Elektřina Stav'!BH170)*'Elektřina Stav'!$N170</f>
        <v>100</v>
      </c>
      <c r="BI170" s="1">
        <f>('Elektřina Stav'!BJ170-'Elektřina Stav'!BI170)*'Elektřina Stav'!$N170</f>
        <v>92</v>
      </c>
      <c r="BJ170" s="1">
        <f>('Elektřina Stav'!BK170-'Elektřina Stav'!BJ170)*'Elektřina Stav'!$N170</f>
        <v>90</v>
      </c>
      <c r="BK170" s="1">
        <f>('Elektřina Stav'!BL170-'Elektřina Stav'!BK170)*'Elektřina Stav'!$N170</f>
        <v>106</v>
      </c>
      <c r="BL170" s="1">
        <f>('Elektřina Stav'!BM170-'Elektřina Stav'!BL170)*'Elektřina Stav'!$N170</f>
        <v>101</v>
      </c>
      <c r="BM170" s="1">
        <f>('Elektřina Stav'!BN170-'Elektřina Stav'!BM170)*'Elektřina Stav'!$N170</f>
        <v>117</v>
      </c>
      <c r="BN170" s="1">
        <f>('Elektřina Stav'!BO170-'Elektřina Stav'!BN170)*'Elektřina Stav'!$N170</f>
        <v>114</v>
      </c>
      <c r="BO170" s="1">
        <f>('Elektřina Stav'!BP170-'Elektřina Stav'!BO170)*'Elektřina Stav'!$N170</f>
        <v>115</v>
      </c>
      <c r="BP170" s="1">
        <f>('Elektřina Stav'!BQ170-'Elektřina Stav'!BP170)*'Elektřina Stav'!$N170</f>
        <v>119</v>
      </c>
      <c r="BQ170" s="1">
        <f>('Elektřina Stav'!BR170-'Elektřina Stav'!BQ170)*'Elektřina Stav'!$N170</f>
        <v>98</v>
      </c>
      <c r="BR170" s="1">
        <f>('Elektřina Stav'!BS170-'Elektřina Stav'!BR170)*'Elektřina Stav'!$N170</f>
        <v>101</v>
      </c>
      <c r="BS170" s="1">
        <f>('Elektřina Stav'!BT170-'Elektřina Stav'!BS170)*'Elektřina Stav'!$N170</f>
        <v>98</v>
      </c>
      <c r="BT170" s="1">
        <f>('Elektřina Stav'!BU170-'Elektřina Stav'!BT170)*'Elektřina Stav'!$N170</f>
        <v>94</v>
      </c>
      <c r="BU170" s="1">
        <f>('Elektřina Stav'!BV170-'Elektřina Stav'!BU170)*'Elektřina Stav'!$N170</f>
        <v>85</v>
      </c>
      <c r="BV170" s="1">
        <f>('Elektřina Stav'!BW170-'Elektřina Stav'!BV170)*'Elektřina Stav'!$N170</f>
        <v>91</v>
      </c>
      <c r="BW170" s="1">
        <f>('Elektřina Stav'!BX170-'Elektřina Stav'!BW170)*'Elektřina Stav'!$N170</f>
        <v>50</v>
      </c>
      <c r="BX170" s="1">
        <f>('Elektřina Stav'!BY170-'Elektřina Stav'!BX170)*'Elektřina Stav'!$N170</f>
        <v>65</v>
      </c>
      <c r="BY170" s="1">
        <f>('Elektřina Stav'!BZ170-'Elektřina Stav'!BY170)*'Elektřina Stav'!$N170</f>
        <v>191</v>
      </c>
      <c r="BZ170" s="1">
        <f>('Elektřina Stav'!CA170-'Elektřina Stav'!BZ170)*'Elektřina Stav'!$N170</f>
        <v>254</v>
      </c>
      <c r="CA170" s="1">
        <f>('Elektřina Stav'!CB170-'Elektřina Stav'!CA170)*'Elektřina Stav'!$N170</f>
        <v>228</v>
      </c>
      <c r="CB170" s="1">
        <f>('Elektřina Stav'!CC170-'Elektřina Stav'!CB170)*'Elektřina Stav'!$N170</f>
        <v>264</v>
      </c>
      <c r="CC170" s="1">
        <f>('Elektřina Stav'!CD170-'Elektřina Stav'!CC170)*'Elektřina Stav'!$N170</f>
        <v>249</v>
      </c>
      <c r="CD170" s="1">
        <f>('Elektřina Stav'!CE170-'Elektřina Stav'!CD170)*'Elektřina Stav'!$N170</f>
        <v>241</v>
      </c>
      <c r="CE170" s="1">
        <f>('Elektřina Stav'!CF170-'Elektřina Stav'!CE170)*'Elektřina Stav'!$N170</f>
        <v>232</v>
      </c>
      <c r="CF170" s="1">
        <f>('Elektřina Stav'!CG170-'Elektřina Stav'!CF170)*'Elektřina Stav'!$N170</f>
        <v>182</v>
      </c>
      <c r="CG170" s="1">
        <f>('Elektřina Stav'!CH170-'Elektřina Stav'!CG170)*'Elektřina Stav'!$N170</f>
        <v>153</v>
      </c>
      <c r="CH170" s="1">
        <f>('Elektřina Stav'!CI170-'Elektřina Stav'!CH170)*'Elektřina Stav'!$N170</f>
        <v>147</v>
      </c>
      <c r="CI170" s="1">
        <f>('Elektřina Stav'!CJ170-'Elektřina Stav'!CI170)*'Elektřina Stav'!$N170</f>
        <v>141</v>
      </c>
      <c r="CJ170" s="1">
        <f>('Elektřina Stav'!CK170-'Elektřina Stav'!CJ170)*'Elektřina Stav'!$N170</f>
        <v>182</v>
      </c>
      <c r="CK170" s="1">
        <f>('Elektřina Stav'!CL170-'Elektřina Stav'!CK170)*'Elektřina Stav'!$N170</f>
        <v>156</v>
      </c>
      <c r="CL170" s="1">
        <f>('Elektřina Stav'!CM170-'Elektřina Stav'!CL170)*'Elektřina Stav'!$N170</f>
        <v>185</v>
      </c>
      <c r="CM170" s="1">
        <f>('Elektřina Stav'!CN170-'Elektřina Stav'!CM170)*'Elektřina Stav'!$N170</f>
        <v>219</v>
      </c>
      <c r="CN170" s="1">
        <f>('Elektřina Stav'!CO170-'Elektřina Stav'!CN170)*'Elektřina Stav'!$N170</f>
        <v>202</v>
      </c>
      <c r="CO170" s="1">
        <f>('Elektřina Stav'!CP170-'Elektřina Stav'!CO170)*'Elektřina Stav'!$N170</f>
        <v>119</v>
      </c>
    </row>
    <row r="171" spans="1:103">
      <c r="A171" s="1" t="str">
        <f>'Elektřina Stav'!A171</f>
        <v>F109</v>
      </c>
      <c r="B171" s="1" t="str">
        <f>'Elektřina Stav'!B171</f>
        <v>H</v>
      </c>
      <c r="C171" s="1">
        <f>'Elektřina Stav'!C171</f>
        <v>114</v>
      </c>
      <c r="D171" s="1" t="str">
        <f>'Elektřina Stav'!D171</f>
        <v>PT5</v>
      </c>
      <c r="E171" s="1" t="str">
        <f>'Elektřina Stav'!E171</f>
        <v>Reno</v>
      </c>
      <c r="F171" s="8">
        <f>'Elektřina Stav'!F171</f>
        <v>9</v>
      </c>
      <c r="G171" s="8">
        <f>'Elektřina Stav'!G171</f>
        <v>900</v>
      </c>
      <c r="H171" s="1">
        <f>'Elektřina Stav'!H171</f>
        <v>0</v>
      </c>
      <c r="I171" s="5">
        <f>'Elektřina Stav'!I171</f>
        <v>32</v>
      </c>
      <c r="L171" s="7" t="str">
        <f>'Elektřina Stav'!L171</f>
        <v>N9900181-2003</v>
      </c>
      <c r="N171" s="1">
        <f>'Elektřina Stav'!N171</f>
        <v>1</v>
      </c>
      <c r="BL171" s="1">
        <f>('Elektřina Stav'!BM171-'Elektřina Stav'!BL171)*'Elektřina Stav'!$N171</f>
        <v>51</v>
      </c>
      <c r="BM171" s="1">
        <f>('Elektřina Stav'!BN171-'Elektřina Stav'!BM171)*'Elektřina Stav'!$N171</f>
        <v>210</v>
      </c>
      <c r="BN171" s="1">
        <f>('Elektřina Stav'!BO171-'Elektřina Stav'!BN171)*'Elektřina Stav'!$N171</f>
        <v>819</v>
      </c>
      <c r="BO171" s="1">
        <f>('Elektřina Stav'!BP171-'Elektřina Stav'!BO171)*'Elektřina Stav'!$N171</f>
        <v>674</v>
      </c>
      <c r="BP171" s="1">
        <f>('Elektřina Stav'!BQ171-'Elektřina Stav'!BP171)*'Elektřina Stav'!$N171</f>
        <v>504</v>
      </c>
      <c r="BQ171" s="1">
        <f>('Elektřina Stav'!BR171-'Elektřina Stav'!BQ171)*'Elektřina Stav'!$N171</f>
        <v>464</v>
      </c>
      <c r="BR171" s="1">
        <f>('Elektřina Stav'!BS171-'Elektřina Stav'!BR171)*'Elektřina Stav'!$N171</f>
        <v>95</v>
      </c>
      <c r="BS171" s="1">
        <f>('Elektřina Stav'!BT171-'Elektřina Stav'!BS171)*'Elektřina Stav'!$N171</f>
        <v>4</v>
      </c>
      <c r="BT171" s="1">
        <f>('Elektřina Stav'!BU171-'Elektřina Stav'!BT171)*'Elektřina Stav'!$N171</f>
        <v>3</v>
      </c>
      <c r="BU171" s="1">
        <f>('Elektřina Stav'!BV171-'Elektřina Stav'!BU171)*'Elektřina Stav'!$N171</f>
        <v>3</v>
      </c>
      <c r="BV171" s="1">
        <f>('Elektřina Stav'!BW171-'Elektřina Stav'!BV171)*'Elektřina Stav'!$N171</f>
        <v>13</v>
      </c>
      <c r="BW171" s="1">
        <f>('Elektřina Stav'!BX171-'Elektřina Stav'!BW171)*'Elektřina Stav'!$N171</f>
        <v>1</v>
      </c>
      <c r="BX171" s="1">
        <f>('Elektřina Stav'!BY171-'Elektřina Stav'!BX171)*'Elektřina Stav'!$N171</f>
        <v>2</v>
      </c>
      <c r="BY171" s="1">
        <f>('Elektřina Stav'!BZ171-'Elektřina Stav'!BY171)*'Elektřina Stav'!$N171</f>
        <v>7</v>
      </c>
      <c r="BZ171" s="1">
        <f>('Elektřina Stav'!CA171-'Elektřina Stav'!BZ171)*'Elektřina Stav'!$N171</f>
        <v>38</v>
      </c>
      <c r="CA171" s="1">
        <f>('Elektřina Stav'!CB171-'Elektřina Stav'!CA171)*'Elektřina Stav'!$N171</f>
        <v>27</v>
      </c>
      <c r="CB171" s="1">
        <f>('Elektřina Stav'!CC171-'Elektřina Stav'!CB171)*'Elektřina Stav'!$N171</f>
        <v>0</v>
      </c>
      <c r="CC171" s="1">
        <f>('Elektřina Stav'!CD171-'Elektřina Stav'!CC171)*'Elektřina Stav'!$N171</f>
        <v>2</v>
      </c>
      <c r="CD171" s="1">
        <f>('Elektřina Stav'!CE171-'Elektřina Stav'!CD171)*'Elektřina Stav'!$N171</f>
        <v>11</v>
      </c>
      <c r="CE171" s="1">
        <f>('Elektřina Stav'!CF171-'Elektřina Stav'!CE171)*'Elektřina Stav'!$N171</f>
        <v>2</v>
      </c>
      <c r="CF171" s="1">
        <f>('Elektřina Stav'!CG171-'Elektřina Stav'!CF171)*'Elektřina Stav'!$N171</f>
        <v>2</v>
      </c>
      <c r="CG171" s="1">
        <f>('Elektřina Stav'!CH171-'Elektřina Stav'!CG171)*'Elektřina Stav'!$N171</f>
        <v>37</v>
      </c>
      <c r="CH171" s="1">
        <f>('Elektřina Stav'!CI171-'Elektřina Stav'!CH171)*'Elektřina Stav'!$N171</f>
        <v>63</v>
      </c>
      <c r="CI171" s="1">
        <f>('Elektřina Stav'!CJ171-'Elektřina Stav'!CI171)*'Elektřina Stav'!$N171</f>
        <v>4</v>
      </c>
      <c r="CJ171" s="1">
        <f>('Elektřina Stav'!CK171-'Elektřina Stav'!CJ171)*'Elektřina Stav'!$N171</f>
        <v>3</v>
      </c>
      <c r="CK171" s="1">
        <f>('Elektřina Stav'!CL171-'Elektřina Stav'!CK171)*'Elektřina Stav'!$N171</f>
        <v>3</v>
      </c>
      <c r="CL171" s="1">
        <f>('Elektřina Stav'!CM171-'Elektřina Stav'!CL171)*'Elektřina Stav'!$N171</f>
        <v>8</v>
      </c>
      <c r="CM171" s="1">
        <f>('Elektřina Stav'!CN171-'Elektřina Stav'!CM171)*'Elektřina Stav'!$N171</f>
        <v>19</v>
      </c>
      <c r="CN171" s="1">
        <f>('Elektřina Stav'!CO171-'Elektřina Stav'!CN171)*'Elektřina Stav'!$N171</f>
        <v>8</v>
      </c>
      <c r="CO171" s="1">
        <f>('Elektřina Stav'!CP171-'Elektřina Stav'!CO171)*'Elektřina Stav'!$N171</f>
        <v>0</v>
      </c>
      <c r="CP171" s="1">
        <f>('Elektřina Stav'!CQ171-'Elektřina Stav'!CP171)*'Elektřina Stav'!$N171</f>
        <v>18</v>
      </c>
    </row>
    <row r="172" spans="1:103">
      <c r="A172" s="1" t="str">
        <f>'Elektřina Stav'!A172</f>
        <v>Bb30</v>
      </c>
      <c r="B172" s="1" t="str">
        <f>'Elektřina Stav'!B172</f>
        <v>H</v>
      </c>
      <c r="C172" s="1">
        <f>'Elektřina Stav'!C172</f>
        <v>0</v>
      </c>
      <c r="D172" s="1" t="str">
        <f>'Elektřina Stav'!D172</f>
        <v>PT3</v>
      </c>
      <c r="E172" s="1" t="str">
        <f>'Elektřina Stav'!E172</f>
        <v>Woodgas</v>
      </c>
      <c r="F172" s="8">
        <f>'Elektřina Stav'!F172</f>
        <v>30</v>
      </c>
      <c r="G172" s="8">
        <f>'Elektřina Stav'!G172</f>
        <v>3000</v>
      </c>
      <c r="H172" s="8">
        <f>'Elektřina Stav'!H172</f>
        <v>0</v>
      </c>
      <c r="I172" s="5">
        <f>'Elektřina Stav'!I172</f>
        <v>80</v>
      </c>
      <c r="J172" s="1" t="str">
        <f>'Elektřina Stav'!J172</f>
        <v>C02</v>
      </c>
      <c r="K172" s="6" t="str">
        <f>'Elektřina Stav'!K172</f>
        <v>do 25.5.2014</v>
      </c>
      <c r="L172" s="1">
        <f>'Elektřina Stav'!L172</f>
        <v>48496875</v>
      </c>
      <c r="M172" s="8">
        <f>'Elektřina Stav'!M172</f>
        <v>0</v>
      </c>
      <c r="N172" s="1">
        <f>'Elektřina Stav'!N172</f>
        <v>1</v>
      </c>
      <c r="AD172" s="1">
        <f>('Elektřina Stav'!AE172-'Elektřina Stav'!AD172)*'Elektřina Stav'!$N172</f>
        <v>0</v>
      </c>
      <c r="AE172" s="1">
        <f>('Elektřina Stav'!AF172-'Elektřina Stav'!AE172)*'Elektřina Stav'!$N172</f>
        <v>0</v>
      </c>
      <c r="AF172" s="1">
        <f>('Elektřina Stav'!AG172-'Elektřina Stav'!AF172)*'Elektřina Stav'!$N172</f>
        <v>0</v>
      </c>
      <c r="AG172" s="1">
        <f>('Elektřina Stav'!AH172-'Elektřina Stav'!AG172)*'Elektřina Stav'!$N172</f>
        <v>0</v>
      </c>
      <c r="AH172" s="1">
        <f>('Elektřina Stav'!AI172-'Elektřina Stav'!AH172)*'Elektřina Stav'!$N172</f>
        <v>0</v>
      </c>
      <c r="AI172" s="1">
        <f>('Elektřina Stav'!AJ172-'Elektřina Stav'!AI172)*'Elektřina Stav'!$N172</f>
        <v>0</v>
      </c>
      <c r="AJ172" s="1">
        <f>('Elektřina Stav'!AK172-'Elektřina Stav'!AJ172)*'Elektřina Stav'!$N172</f>
        <v>0</v>
      </c>
      <c r="AK172" s="1">
        <f>('Elektřina Stav'!AL172-'Elektřina Stav'!AK172)*'Elektřina Stav'!$N172</f>
        <v>0</v>
      </c>
      <c r="AL172" s="1">
        <f>('Elektřina Stav'!AM172-'Elektřina Stav'!AL172)*'Elektřina Stav'!$N172</f>
        <v>0</v>
      </c>
      <c r="AM172" s="1">
        <f>('Elektřina Stav'!AN172-'Elektřina Stav'!AM172)*'Elektřina Stav'!$N172</f>
        <v>0</v>
      </c>
      <c r="AN172" s="1">
        <f>('Elektřina Stav'!AO172-'Elektřina Stav'!AN172)*'Elektřina Stav'!$N172</f>
        <v>0</v>
      </c>
      <c r="AO172" s="1">
        <f>('Elektřina Stav'!AP172-'Elektřina Stav'!AO172)*'Elektřina Stav'!$N172</f>
        <v>0</v>
      </c>
      <c r="AP172" s="1">
        <f>('Elektřina Stav'!AQ172-'Elektřina Stav'!AP172)*'Elektřina Stav'!$N172</f>
        <v>0</v>
      </c>
      <c r="AQ172" s="1">
        <f>('Elektřina Stav'!AR172-'Elektřina Stav'!AQ172)*'Elektřina Stav'!$N172</f>
        <v>0</v>
      </c>
      <c r="AR172" s="1">
        <f>('Elektřina Stav'!AS172-'Elektřina Stav'!AR172)*'Elektřina Stav'!$N172</f>
        <v>0</v>
      </c>
      <c r="AS172" s="1">
        <f>('Elektřina Stav'!AT172-'Elektřina Stav'!AS172)*'Elektřina Stav'!$N172</f>
        <v>0</v>
      </c>
      <c r="AT172" s="1">
        <f>('Elektřina Stav'!AU172-'Elektřina Stav'!AT172)*'Elektřina Stav'!$N172</f>
        <v>0</v>
      </c>
      <c r="AU172" s="1">
        <f>('Elektřina Stav'!AV172-'Elektřina Stav'!AU172)*'Elektřina Stav'!$N172</f>
        <v>0</v>
      </c>
      <c r="AV172" s="1">
        <f>('Elektřina Stav'!AW172-'Elektřina Stav'!AV172)*'Elektřina Stav'!$N172</f>
        <v>0</v>
      </c>
      <c r="AW172" s="1">
        <f>('Elektřina Stav'!AX172-'Elektřina Stav'!AW172)*'Elektřina Stav'!$N172</f>
        <v>0</v>
      </c>
      <c r="AX172" s="1">
        <f>('Elektřina Stav'!AY172-'Elektřina Stav'!AX172)*'Elektřina Stav'!$N172</f>
        <v>0</v>
      </c>
      <c r="AY172" s="1">
        <f>('Elektřina Stav'!AZ172-'Elektřina Stav'!AY172)*'Elektřina Stav'!$N172</f>
        <v>0</v>
      </c>
      <c r="AZ172" s="1">
        <f>('Elektřina Stav'!BA172-'Elektřina Stav'!AZ172)*'Elektřina Stav'!$N172</f>
        <v>0</v>
      </c>
      <c r="BA172" s="1">
        <f>('Elektřina Stav'!BB172-'Elektřina Stav'!BA172)*'Elektřina Stav'!$N172</f>
        <v>0</v>
      </c>
      <c r="BB172" s="1">
        <f>('Elektřina Stav'!BC172-'Elektřina Stav'!BB172)*'Elektřina Stav'!$N172</f>
        <v>0</v>
      </c>
      <c r="BC172" s="1">
        <f>('Elektřina Stav'!BD172-'Elektřina Stav'!BC172)*'Elektřina Stav'!$N172</f>
        <v>0</v>
      </c>
      <c r="BD172" s="1">
        <f>('Elektřina Stav'!BE172-'Elektřina Stav'!BD172)*'Elektřina Stav'!$N172</f>
        <v>0</v>
      </c>
      <c r="BE172" s="1">
        <f>('Elektřina Stav'!BF172-'Elektřina Stav'!BE172)*'Elektřina Stav'!$N172</f>
        <v>0</v>
      </c>
      <c r="BF172" s="1">
        <f>('Elektřina Stav'!BG172-'Elektřina Stav'!BF172)*'Elektřina Stav'!$N172</f>
        <v>0</v>
      </c>
      <c r="BG172" s="1">
        <f>('Elektřina Stav'!BH172-'Elektřina Stav'!BG172)*'Elektřina Stav'!$N172</f>
        <v>0</v>
      </c>
      <c r="BH172" s="1">
        <f>('Elektřina Stav'!BI172-'Elektřina Stav'!BH172)*'Elektřina Stav'!$N172</f>
        <v>0</v>
      </c>
      <c r="BI172" s="1">
        <f>('Elektřina Stav'!BJ172-'Elektřina Stav'!BI172)*'Elektřina Stav'!$N172</f>
        <v>0</v>
      </c>
      <c r="BJ172" s="1">
        <f>('Elektřina Stav'!BK172-'Elektřina Stav'!BJ172)*'Elektřina Stav'!$N172</f>
        <v>0</v>
      </c>
      <c r="BK172" s="1">
        <f>('Elektřina Stav'!BL172-'Elektřina Stav'!BK172)*'Elektřina Stav'!$N172</f>
        <v>0</v>
      </c>
      <c r="BL172" s="1">
        <f>('Elektřina Stav'!BM172-'Elektřina Stav'!BL172)*'Elektřina Stav'!$N172</f>
        <v>0</v>
      </c>
      <c r="BM172" s="1">
        <f>('Elektřina Stav'!BN172-'Elektřina Stav'!BM172)*'Elektřina Stav'!$N172</f>
        <v>0</v>
      </c>
      <c r="BN172" s="1">
        <f>('Elektřina Stav'!BO172-'Elektřina Stav'!BN172)*'Elektřina Stav'!$N172</f>
        <v>0</v>
      </c>
      <c r="BO172" s="1">
        <f>('Elektřina Stav'!BP172-'Elektřina Stav'!BO172)*'Elektřina Stav'!$N172</f>
        <v>0</v>
      </c>
      <c r="BP172" s="1">
        <f>('Elektřina Stav'!BQ172-'Elektřina Stav'!BP172)*'Elektřina Stav'!$N172</f>
        <v>0</v>
      </c>
      <c r="BQ172" s="1">
        <f>('Elektřina Stav'!BR172-'Elektřina Stav'!BQ172)*'Elektřina Stav'!$N172</f>
        <v>0</v>
      </c>
      <c r="BR172" s="1">
        <f>('Elektřina Stav'!BS172-'Elektřina Stav'!BR172)*'Elektřina Stav'!$N172</f>
        <v>0</v>
      </c>
      <c r="BS172" s="1">
        <f>('Elektřina Stav'!BT172-'Elektřina Stav'!BS172)*'Elektřina Stav'!$N172</f>
        <v>0</v>
      </c>
      <c r="BT172" s="1">
        <f>('Elektřina Stav'!BU172-'Elektřina Stav'!BT172)*'Elektřina Stav'!$N172</f>
        <v>0</v>
      </c>
      <c r="BU172" s="1">
        <f>('Elektřina Stav'!BV172-'Elektřina Stav'!BU172)*'Elektřina Stav'!$N172</f>
        <v>0</v>
      </c>
      <c r="BV172" s="1">
        <f>('Elektřina Stav'!BW172-'Elektřina Stav'!BV172)*'Elektřina Stav'!$N172</f>
        <v>0</v>
      </c>
      <c r="BW172" s="1">
        <f>('Elektřina Stav'!BX172-'Elektřina Stav'!BW172)*'Elektřina Stav'!$N172</f>
        <v>0</v>
      </c>
      <c r="BX172" s="1">
        <f>('Elektřina Stav'!BY172-'Elektřina Stav'!BX172)*'Elektřina Stav'!$N172</f>
        <v>0</v>
      </c>
      <c r="BY172" s="1">
        <f>('Elektřina Stav'!BZ172-'Elektřina Stav'!BY172)*'Elektřina Stav'!$N172</f>
        <v>0</v>
      </c>
      <c r="BZ172" s="1">
        <f>('Elektřina Stav'!CA172-'Elektřina Stav'!BZ172)*'Elektřina Stav'!$N172</f>
        <v>0</v>
      </c>
      <c r="CA172" s="1">
        <f>('Elektřina Stav'!CB172-'Elektřina Stav'!CA172)*'Elektřina Stav'!$N172</f>
        <v>0</v>
      </c>
      <c r="CB172" s="1">
        <f>('Elektřina Stav'!CC172-'Elektřina Stav'!CB172)*'Elektřina Stav'!$N172</f>
        <v>0</v>
      </c>
      <c r="CC172" s="1">
        <f>('Elektřina Stav'!CD172-'Elektřina Stav'!CC172)*'Elektřina Stav'!$N172</f>
        <v>0</v>
      </c>
      <c r="CD172" s="1">
        <f>('Elektřina Stav'!CE172-'Elektřina Stav'!CD172)*'Elektřina Stav'!$N172</f>
        <v>0</v>
      </c>
      <c r="CE172" s="1">
        <f>('Elektřina Stav'!CF172-'Elektřina Stav'!CE172)*'Elektřina Stav'!$N172</f>
        <v>0</v>
      </c>
      <c r="CF172" s="1">
        <f>('Elektřina Stav'!CG172-'Elektřina Stav'!CF172)*'Elektřina Stav'!$N172</f>
        <v>0</v>
      </c>
      <c r="CG172" s="1">
        <f>('Elektřina Stav'!CH172-'Elektřina Stav'!CG172)*'Elektřina Stav'!$N172</f>
        <v>0</v>
      </c>
      <c r="CH172" s="1">
        <f>('Elektřina Stav'!CI172-'Elektřina Stav'!CH172)*'Elektřina Stav'!$N172</f>
        <v>4.0999999999999996</v>
      </c>
      <c r="CI172" s="1">
        <f>('Elektřina Stav'!CJ172-'Elektřina Stav'!CI172)*'Elektřina Stav'!$N172</f>
        <v>0</v>
      </c>
      <c r="CJ172" s="1">
        <f>('Elektřina Stav'!CK172-'Elektřina Stav'!CJ172)*'Elektřina Stav'!$N172</f>
        <v>215.9</v>
      </c>
      <c r="CK172" s="1">
        <f>('Elektřina Stav'!CL172-'Elektřina Stav'!CK172)*'Elektřina Stav'!$N172</f>
        <v>615</v>
      </c>
      <c r="CL172" s="1">
        <f>('Elektřina Stav'!CM172-'Elektřina Stav'!CL172)*'Elektřina Stav'!$N172</f>
        <v>869</v>
      </c>
      <c r="CM172" s="1">
        <f>('Elektřina Stav'!CN172-'Elektřina Stav'!CM172)*'Elektřina Stav'!$N172</f>
        <v>984</v>
      </c>
      <c r="CN172" s="1">
        <f>('Elektřina Stav'!CO172-'Elektřina Stav'!CN172)*'Elektřina Stav'!$N172</f>
        <v>596</v>
      </c>
      <c r="CO172" s="1">
        <f>('Elektřina Stav'!CP172-'Elektřina Stav'!CO172)*'Elektřina Stav'!$N172</f>
        <v>501</v>
      </c>
      <c r="CP172" s="1">
        <f>('Elektřina Stav'!CQ172-'Elektřina Stav'!CP172)*'Elektřina Stav'!$N172</f>
        <v>369</v>
      </c>
      <c r="CQ172" s="1">
        <f>('Elektřina Stav'!CR172-'Elektřina Stav'!CQ172)*'Elektřina Stav'!$N172</f>
        <v>997</v>
      </c>
      <c r="CR172" s="1">
        <f>('Elektřina Stav'!CS172-'Elektřina Stav'!CR172)*'Elektřina Stav'!$N172</f>
        <v>319</v>
      </c>
    </row>
    <row r="173" spans="1:103">
      <c r="A173" s="1" t="str">
        <f>'Elektřina Stav'!A173</f>
        <v>Db22</v>
      </c>
      <c r="B173" s="1" t="str">
        <f>'Elektřina Stav'!B173</f>
        <v>H</v>
      </c>
      <c r="C173" s="1">
        <f>'Elektřina Stav'!C173</f>
        <v>0</v>
      </c>
      <c r="D173" s="1" t="str">
        <f>'Elektřina Stav'!D173</f>
        <v>HT22</v>
      </c>
      <c r="E173" s="1" t="str">
        <f>'Elektřina Stav'!E173</f>
        <v>I.P.P.E. s.r.o.</v>
      </c>
      <c r="F173" s="8">
        <f>'Elektřina Stav'!F173</f>
        <v>23</v>
      </c>
      <c r="G173" s="8">
        <f>'Elektřina Stav'!G173</f>
        <v>2300</v>
      </c>
      <c r="H173" s="8">
        <f>'Elektřina Stav'!H173</f>
        <v>72</v>
      </c>
      <c r="I173" s="5">
        <f>'Elektřina Stav'!I173</f>
        <v>50</v>
      </c>
      <c r="J173" s="1">
        <f>'Elektřina Stav'!J173</f>
        <v>0</v>
      </c>
      <c r="K173" s="6" t="str">
        <f>'Elektřina Stav'!K173</f>
        <v>Dělníci - Hasičárna</v>
      </c>
      <c r="L173" s="1" t="str">
        <f>'Elektřina Stav'!L173</f>
        <v>030362/2011</v>
      </c>
      <c r="M173" s="8">
        <f>'Elektřina Stav'!M173</f>
        <v>0</v>
      </c>
      <c r="N173" s="1">
        <f>'Elektřina Stav'!N173</f>
        <v>1</v>
      </c>
      <c r="AD173" s="1">
        <f>('Elektřina Stav'!AE173-'Elektřina Stav'!AD173)*'Elektřina Stav'!$N173</f>
        <v>0</v>
      </c>
      <c r="AE173" s="1">
        <f>('Elektřina Stav'!AF173-'Elektřina Stav'!AE173)*'Elektřina Stav'!$N173</f>
        <v>0</v>
      </c>
      <c r="AF173" s="1">
        <f>('Elektřina Stav'!AG173-'Elektřina Stav'!AF173)*'Elektřina Stav'!$N173</f>
        <v>0</v>
      </c>
      <c r="AG173" s="1">
        <f>('Elektřina Stav'!AH173-'Elektřina Stav'!AG173)*'Elektřina Stav'!$N173</f>
        <v>0</v>
      </c>
      <c r="AH173" s="1">
        <f>('Elektřina Stav'!AI173-'Elektřina Stav'!AH173)*'Elektřina Stav'!$N173</f>
        <v>0</v>
      </c>
      <c r="AI173" s="1">
        <f>('Elektřina Stav'!AJ173-'Elektřina Stav'!AI173)*'Elektřina Stav'!$N173</f>
        <v>0</v>
      </c>
      <c r="AJ173" s="1">
        <f>('Elektřina Stav'!AK173-'Elektřina Stav'!AJ173)*'Elektřina Stav'!$N173</f>
        <v>0</v>
      </c>
      <c r="AK173" s="1">
        <f>('Elektřina Stav'!AL173-'Elektřina Stav'!AK173)*'Elektřina Stav'!$N173</f>
        <v>0</v>
      </c>
      <c r="AL173" s="1">
        <f>('Elektřina Stav'!AM173-'Elektřina Stav'!AL173)*'Elektřina Stav'!$N173</f>
        <v>0</v>
      </c>
      <c r="AM173" s="1">
        <f>('Elektřina Stav'!AN173-'Elektřina Stav'!AM173)*'Elektřina Stav'!$N173</f>
        <v>0</v>
      </c>
      <c r="AN173" s="1">
        <f>('Elektřina Stav'!AO173-'Elektřina Stav'!AN173)*'Elektřina Stav'!$N173</f>
        <v>0</v>
      </c>
      <c r="AO173" s="1">
        <f>('Elektřina Stav'!AP173-'Elektřina Stav'!AO173)*'Elektřina Stav'!$N173</f>
        <v>0</v>
      </c>
      <c r="AP173" s="1">
        <f>('Elektřina Stav'!AQ173-'Elektřina Stav'!AP173)*'Elektřina Stav'!$N173</f>
        <v>0</v>
      </c>
      <c r="AQ173" s="1">
        <f>('Elektřina Stav'!AR173-'Elektřina Stav'!AQ173)*'Elektřina Stav'!$N173</f>
        <v>0</v>
      </c>
      <c r="AR173" s="1">
        <f>('Elektřina Stav'!AS173-'Elektřina Stav'!AR173)*'Elektřina Stav'!$N173</f>
        <v>0</v>
      </c>
      <c r="AS173" s="1">
        <f>('Elektřina Stav'!AT173-'Elektřina Stav'!AS173)*'Elektřina Stav'!$N173</f>
        <v>0</v>
      </c>
      <c r="AT173" s="1">
        <f>('Elektřina Stav'!AU173-'Elektřina Stav'!AT173)*'Elektřina Stav'!$N173</f>
        <v>0</v>
      </c>
      <c r="AU173" s="1">
        <f>('Elektřina Stav'!AV173-'Elektřina Stav'!AU173)*'Elektřina Stav'!$N173</f>
        <v>0</v>
      </c>
      <c r="AV173" s="1">
        <f>('Elektřina Stav'!AW173-'Elektřina Stav'!AV173)*'Elektřina Stav'!$N173</f>
        <v>0</v>
      </c>
      <c r="AW173" s="1">
        <f>('Elektřina Stav'!AX173-'Elektřina Stav'!AW173)*'Elektřina Stav'!$N173</f>
        <v>0</v>
      </c>
      <c r="AX173" s="1">
        <f>('Elektřina Stav'!AY173-'Elektřina Stav'!AX173)*'Elektřina Stav'!$N173</f>
        <v>0</v>
      </c>
      <c r="AY173" s="1">
        <f>('Elektřina Stav'!AZ173-'Elektřina Stav'!AY173)*'Elektřina Stav'!$N173</f>
        <v>0</v>
      </c>
      <c r="AZ173" s="1">
        <f>('Elektřina Stav'!BA173-'Elektřina Stav'!AZ173)*'Elektřina Stav'!$N173</f>
        <v>0</v>
      </c>
      <c r="BA173" s="1">
        <f>('Elektřina Stav'!BB173-'Elektřina Stav'!BA173)*'Elektřina Stav'!$N173</f>
        <v>0</v>
      </c>
      <c r="BB173" s="1">
        <f>('Elektřina Stav'!BC173-'Elektřina Stav'!BB173)*'Elektřina Stav'!$N173</f>
        <v>0</v>
      </c>
      <c r="BC173" s="1">
        <f>('Elektřina Stav'!BD173-'Elektřina Stav'!BC173)*'Elektřina Stav'!$N173</f>
        <v>0</v>
      </c>
      <c r="BD173" s="1">
        <f>('Elektřina Stav'!BE173-'Elektřina Stav'!BD173)*'Elektřina Stav'!$N173</f>
        <v>0</v>
      </c>
      <c r="BE173" s="1">
        <f>('Elektřina Stav'!BF173-'Elektřina Stav'!BE173)*'Elektřina Stav'!$N173</f>
        <v>0</v>
      </c>
      <c r="BF173" s="1">
        <f>('Elektřina Stav'!BG173-'Elektřina Stav'!BF173)*'Elektřina Stav'!$N173</f>
        <v>0</v>
      </c>
      <c r="BG173" s="1">
        <f>('Elektřina Stav'!BH173-'Elektřina Stav'!BG173)*'Elektřina Stav'!$N173</f>
        <v>0</v>
      </c>
      <c r="BH173" s="1">
        <f>('Elektřina Stav'!BI173-'Elektřina Stav'!BH173)*'Elektřina Stav'!$N173</f>
        <v>0</v>
      </c>
      <c r="BI173" s="1">
        <f>('Elektřina Stav'!BJ173-'Elektřina Stav'!BI173)*'Elektřina Stav'!$N173</f>
        <v>0</v>
      </c>
      <c r="BJ173" s="1">
        <f>('Elektřina Stav'!BK173-'Elektřina Stav'!BJ173)*'Elektřina Stav'!$N173</f>
        <v>0</v>
      </c>
      <c r="BK173" s="1">
        <f>('Elektřina Stav'!BL173-'Elektřina Stav'!BK173)*'Elektřina Stav'!$N173</f>
        <v>0</v>
      </c>
      <c r="BL173" s="1">
        <f>('Elektřina Stav'!BM173-'Elektřina Stav'!BL173)*'Elektřina Stav'!$N173</f>
        <v>0</v>
      </c>
      <c r="BM173" s="1">
        <f>('Elektřina Stav'!BN173-'Elektřina Stav'!BM173)*'Elektřina Stav'!$N173</f>
        <v>0</v>
      </c>
      <c r="BN173" s="1">
        <f>('Elektřina Stav'!BO173-'Elektřina Stav'!BN173)*'Elektřina Stav'!$N173</f>
        <v>0</v>
      </c>
      <c r="BO173" s="1">
        <f>('Elektřina Stav'!BP173-'Elektřina Stav'!BO173)*'Elektřina Stav'!$N173</f>
        <v>0</v>
      </c>
      <c r="BP173" s="1">
        <f>('Elektřina Stav'!BQ173-'Elektřina Stav'!BP173)*'Elektřina Stav'!$N173</f>
        <v>0</v>
      </c>
      <c r="BQ173" s="1">
        <f>('Elektřina Stav'!BR173-'Elektřina Stav'!BQ173)*'Elektřina Stav'!$N173</f>
        <v>0</v>
      </c>
      <c r="BR173" s="1">
        <f>('Elektřina Stav'!BS173-'Elektřina Stav'!BR173)*'Elektřina Stav'!$N173</f>
        <v>0</v>
      </c>
      <c r="BS173" s="1">
        <f>('Elektřina Stav'!BT173-'Elektřina Stav'!BS173)*'Elektřina Stav'!$N173</f>
        <v>0</v>
      </c>
      <c r="BT173" s="1">
        <f>('Elektřina Stav'!BU173-'Elektřina Stav'!BT173)*'Elektřina Stav'!$N173</f>
        <v>0</v>
      </c>
      <c r="BU173" s="1">
        <f>('Elektřina Stav'!BV173-'Elektřina Stav'!BU173)*'Elektřina Stav'!$N173</f>
        <v>0</v>
      </c>
      <c r="BV173" s="1">
        <f>('Elektřina Stav'!BW173-'Elektřina Stav'!BV173)*'Elektřina Stav'!$N173</f>
        <v>0</v>
      </c>
      <c r="BW173" s="1">
        <f>('Elektřina Stav'!BX173-'Elektřina Stav'!BW173)*'Elektřina Stav'!$N173</f>
        <v>0</v>
      </c>
      <c r="BX173" s="1">
        <f>('Elektřina Stav'!BY173-'Elektřina Stav'!BX173)*'Elektřina Stav'!$N173</f>
        <v>0</v>
      </c>
      <c r="BY173" s="1">
        <f>('Elektřina Stav'!BZ173-'Elektřina Stav'!BY173)*'Elektřina Stav'!$N173</f>
        <v>0</v>
      </c>
      <c r="BZ173" s="1">
        <f>('Elektřina Stav'!CA173-'Elektřina Stav'!BZ173)*'Elektřina Stav'!$N173</f>
        <v>0</v>
      </c>
      <c r="CA173" s="1">
        <f>('Elektřina Stav'!CB173-'Elektřina Stav'!CA173)*'Elektřina Stav'!$N173</f>
        <v>0</v>
      </c>
      <c r="CB173" s="1">
        <f>('Elektřina Stav'!CC173-'Elektřina Stav'!CB173)*'Elektřina Stav'!$N173</f>
        <v>0</v>
      </c>
      <c r="CC173" s="1">
        <f>('Elektřina Stav'!CD173-'Elektřina Stav'!CC173)*'Elektřina Stav'!$N173</f>
        <v>0</v>
      </c>
      <c r="CD173" s="1">
        <f>('Elektřina Stav'!CE173-'Elektřina Stav'!CD173)*'Elektřina Stav'!$N173</f>
        <v>0</v>
      </c>
      <c r="CE173" s="1">
        <f>('Elektřina Stav'!CF173-'Elektřina Stav'!CE173)*'Elektřina Stav'!$N173</f>
        <v>8196</v>
      </c>
      <c r="CF173" s="1">
        <f>('Elektřina Stav'!CG173-'Elektřina Stav'!CF173)*'Elektřina Stav'!$N173</f>
        <v>58</v>
      </c>
      <c r="CG173" s="1">
        <f>('Elektřina Stav'!CH173-'Elektřina Stav'!CG173)*'Elektřina Stav'!$N173</f>
        <v>60</v>
      </c>
      <c r="CH173" s="1">
        <f>('Elektřina Stav'!CI173-'Elektřina Stav'!CH173)*'Elektřina Stav'!$N173</f>
        <v>2</v>
      </c>
      <c r="CI173" s="1">
        <f>('Elektřina Stav'!CJ173-'Elektřina Stav'!CI173)*'Elektřina Stav'!$N173</f>
        <v>2</v>
      </c>
      <c r="CJ173" s="1">
        <f>('Elektřina Stav'!CK173-'Elektřina Stav'!CJ173)*'Elektřina Stav'!$N173</f>
        <v>0</v>
      </c>
      <c r="CK173" s="1">
        <f>('Elektřina Stav'!CL173-'Elektřina Stav'!CK173)*'Elektřina Stav'!$N173</f>
        <v>0</v>
      </c>
      <c r="CL173" s="1">
        <f>('Elektřina Stav'!CM173-'Elektřina Stav'!CL173)*'Elektřina Stav'!$N173</f>
        <v>0</v>
      </c>
      <c r="CM173" s="1">
        <f>('Elektřina Stav'!CN173-'Elektřina Stav'!CM173)*'Elektřina Stav'!$N173</f>
        <v>0</v>
      </c>
      <c r="CN173" s="1">
        <f>('Elektřina Stav'!CO173-'Elektřina Stav'!CN173)*'Elektřina Stav'!$N173</f>
        <v>0</v>
      </c>
      <c r="CO173" s="1">
        <f>('Elektřina Stav'!CP173-'Elektřina Stav'!CO173)*'Elektřina Stav'!$N173</f>
        <v>0</v>
      </c>
      <c r="CP173" s="1">
        <f>('Elektřina Stav'!CQ173-'Elektřina Stav'!CP173)*'Elektřina Stav'!$N173</f>
        <v>0</v>
      </c>
      <c r="CQ173" s="1">
        <f>('Elektřina Stav'!CR173-'Elektřina Stav'!CQ173)*'Elektřina Stav'!$N173</f>
        <v>0</v>
      </c>
      <c r="CR173" s="1">
        <f>('Elektřina Stav'!CS173-'Elektřina Stav'!CR173)*'Elektřina Stav'!$N173</f>
        <v>0</v>
      </c>
    </row>
    <row r="174" spans="1:103">
      <c r="A174" s="1" t="str">
        <f>'Elektřina Stav'!A174</f>
        <v>DJS</v>
      </c>
      <c r="B174" s="1" t="str">
        <f>'Elektřina Stav'!B174</f>
        <v>H</v>
      </c>
      <c r="C174" s="1">
        <f>'Elektřina Stav'!C174</f>
        <v>0</v>
      </c>
      <c r="D174" s="1" t="str">
        <f>'Elektřina Stav'!D174</f>
        <v>HT22</v>
      </c>
      <c r="E174" s="1" t="str">
        <f>'Elektřina Stav'!E174</f>
        <v>Ivan Trnka</v>
      </c>
      <c r="F174" s="8" t="str">
        <f>'Elektřina Stav'!F174</f>
        <v>16a</v>
      </c>
      <c r="G174" s="8">
        <f>'Elektřina Stav'!G174</f>
        <v>1600</v>
      </c>
      <c r="H174" s="1">
        <f>'Elektřina Stav'!H174</f>
        <v>59</v>
      </c>
      <c r="I174" s="5">
        <f>'Elektřina Stav'!I174</f>
        <v>50</v>
      </c>
      <c r="J174" s="1" t="str">
        <f>'Elektřina Stav'!J174</f>
        <v>C02</v>
      </c>
      <c r="K174" s="6">
        <f>'Elektřina Stav'!K174</f>
        <v>0</v>
      </c>
      <c r="L174" s="7">
        <f>'Elektřina Stav'!L174</f>
        <v>87811949</v>
      </c>
      <c r="M174" s="8">
        <f>'Elektřina Stav'!M174</f>
        <v>12</v>
      </c>
      <c r="N174" s="1">
        <f>'Elektřina Stav'!N174</f>
        <v>1</v>
      </c>
      <c r="CO174" s="1">
        <f>('Elektřina Stav'!CP174-'Elektřina Stav'!CO174)*'Elektřina Stav'!$N174</f>
        <v>47</v>
      </c>
      <c r="CP174" s="1">
        <f>('Elektřina Stav'!CQ174-'Elektřina Stav'!CP174)*'Elektřina Stav'!$N174</f>
        <v>178</v>
      </c>
      <c r="CQ174" s="1">
        <f>('Elektřina Stav'!CR174-'Elektřina Stav'!CQ174)*'Elektřina Stav'!$N174</f>
        <v>158</v>
      </c>
      <c r="CR174" s="1">
        <f>('Elektřina Stav'!CS174-'Elektřina Stav'!CR174)*'Elektřina Stav'!$N174</f>
        <v>149</v>
      </c>
      <c r="CS174" s="1">
        <f>('Elektřina Stav'!CT174-'Elektřina Stav'!CS174)*'Elektřina Stav'!$N174</f>
        <v>128</v>
      </c>
      <c r="CT174" s="1">
        <f>('Elektřina Stav'!CU174-'Elektřina Stav'!CT174)*'Elektřina Stav'!$N174</f>
        <v>112</v>
      </c>
      <c r="CU174" s="1">
        <f>('Elektřina Stav'!CV174-'Elektřina Stav'!CU174)*'Elektřina Stav'!$N174</f>
        <v>84</v>
      </c>
    </row>
    <row r="175" spans="1:103">
      <c r="A175" s="1" t="str">
        <f>'Elektřina Stav'!A175</f>
        <v>Fb17</v>
      </c>
      <c r="B175" s="1" t="str">
        <f>'Elektřina Stav'!B175</f>
        <v>H</v>
      </c>
      <c r="C175" s="1">
        <f>'Elektřina Stav'!C175</f>
        <v>0</v>
      </c>
      <c r="D175" s="1" t="str">
        <f>'Elektřina Stav'!D175</f>
        <v>Budova 17</v>
      </c>
      <c r="E175" s="1" t="str">
        <f>'Elektřina Stav'!E175</f>
        <v>Anderssen Work</v>
      </c>
      <c r="F175" s="8">
        <f>'Elektřina Stav'!F175</f>
        <v>17</v>
      </c>
      <c r="G175" s="8">
        <f>'Elektřina Stav'!G175</f>
        <v>1700</v>
      </c>
      <c r="H175" s="1">
        <f>'Elektřina Stav'!H175</f>
        <v>0</v>
      </c>
      <c r="I175" s="5">
        <f>'Elektřina Stav'!I175</f>
        <v>35</v>
      </c>
      <c r="J175" s="1" t="str">
        <f>'Elektřina Stav'!J175</f>
        <v>C02</v>
      </c>
      <c r="K175" s="6">
        <f>'Elektřina Stav'!K175</f>
        <v>0</v>
      </c>
      <c r="L175" s="7" t="str">
        <f>'Elektřina Stav'!L175</f>
        <v>N3765667</v>
      </c>
      <c r="M175" s="8">
        <f>'Elektřina Stav'!M175</f>
        <v>0</v>
      </c>
      <c r="N175" s="1">
        <f>'Elektřina Stav'!N175</f>
        <v>1</v>
      </c>
      <c r="CQ175" s="1">
        <f>('Elektřina Stav'!CR175-'Elektřina Stav'!CQ175)*'Elektřina Stav'!$N175</f>
        <v>16</v>
      </c>
      <c r="CR175" s="1">
        <f>('Elektřina Stav'!CS175-'Elektřina Stav'!CR175)*'Elektřina Stav'!$N175</f>
        <v>29</v>
      </c>
      <c r="CS175" s="1">
        <f>('Elektřina Stav'!CT175-'Elektřina Stav'!CS175)*'Elektřina Stav'!$N175</f>
        <v>33</v>
      </c>
      <c r="CT175" s="1">
        <f>('Elektřina Stav'!CU175-'Elektřina Stav'!CT175)*'Elektřina Stav'!$N175</f>
        <v>15</v>
      </c>
      <c r="CU175" s="1">
        <f>('Elektřina Stav'!CV175-'Elektřina Stav'!CU175)*'Elektřina Stav'!$N175</f>
        <v>0</v>
      </c>
      <c r="CV175" s="1">
        <f>('Elektřina Stav'!CW175-'Elektřina Stav'!CV175)*'Elektřina Stav'!$N175</f>
        <v>0</v>
      </c>
      <c r="CW175" s="1">
        <f>('Elektřina Stav'!CX175-'Elektřina Stav'!CW175)*'Elektřina Stav'!$N175</f>
        <v>0</v>
      </c>
    </row>
    <row r="176" spans="1:103">
      <c r="A176" s="1" t="str">
        <f>'Elektřina Stav'!A176</f>
        <v>Fja</v>
      </c>
      <c r="B176" s="1" t="str">
        <f>'Elektřina Stav'!B176</f>
        <v>H</v>
      </c>
      <c r="D176" s="1" t="str">
        <f>'Elektřina Stav'!D176</f>
        <v>(Býv. Jaroš)</v>
      </c>
      <c r="E176" s="1" t="str">
        <f>'Elektřina Stav'!E176</f>
        <v>Kubalík</v>
      </c>
      <c r="F176" s="8">
        <f>'Elektřina Stav'!F176</f>
        <v>15</v>
      </c>
      <c r="G176" s="8">
        <f>'Elektřina Stav'!G176</f>
        <v>1500</v>
      </c>
      <c r="H176" s="1">
        <f>'Elektřina Stav'!H176</f>
        <v>0</v>
      </c>
      <c r="I176" s="5">
        <f>'Elektřina Stav'!I176</f>
        <v>32</v>
      </c>
      <c r="L176" s="7" t="str">
        <f>'Elektřina Stav'!L176</f>
        <v>42181650-92</v>
      </c>
      <c r="N176" s="1">
        <f>'Elektřina Stav'!N176</f>
        <v>1</v>
      </c>
      <c r="CE176" s="1">
        <f>('Elektřina Stav'!CF176-'Elektřina Stav'!CE176)*'Elektřina Stav'!$N176</f>
        <v>0</v>
      </c>
      <c r="CF176" s="1">
        <f>('Elektřina Stav'!CG176-'Elektřina Stav'!CF176)*'Elektřina Stav'!$N176</f>
        <v>0</v>
      </c>
      <c r="CG176" s="1">
        <f>('Elektřina Stav'!CH176-'Elektřina Stav'!CG176)*'Elektřina Stav'!$N176</f>
        <v>5</v>
      </c>
      <c r="CH176" s="1">
        <f>('Elektřina Stav'!CI176-'Elektřina Stav'!CH176)*'Elektřina Stav'!$N176</f>
        <v>0</v>
      </c>
      <c r="CI176" s="1">
        <f>('Elektřina Stav'!CJ176-'Elektřina Stav'!CI176)*'Elektřina Stav'!$N176</f>
        <v>0</v>
      </c>
      <c r="CJ176" s="1">
        <f>('Elektřina Stav'!CK176-'Elektřina Stav'!CJ176)*'Elektřina Stav'!$N176</f>
        <v>0</v>
      </c>
      <c r="CK176" s="1">
        <f>('Elektřina Stav'!CL176-'Elektřina Stav'!CK176)*'Elektřina Stav'!$N176</f>
        <v>0</v>
      </c>
      <c r="CL176" s="1">
        <f>('Elektřina Stav'!CM176-'Elektřina Stav'!CL176)*'Elektřina Stav'!$N176</f>
        <v>0</v>
      </c>
      <c r="CM176" s="1">
        <f>('Elektřina Stav'!CN176-'Elektřina Stav'!CM176)*'Elektřina Stav'!$N176</f>
        <v>0</v>
      </c>
      <c r="CN176" s="1">
        <f>('Elektřina Stav'!CO176-'Elektřina Stav'!CN176)*'Elektřina Stav'!$N176</f>
        <v>0</v>
      </c>
      <c r="CO176" s="1">
        <f>('Elektřina Stav'!CP176-'Elektřina Stav'!CO176)*'Elektřina Stav'!$N176</f>
        <v>0</v>
      </c>
      <c r="CP176" s="1">
        <f>('Elektřina Stav'!CQ176-'Elektřina Stav'!CP176)*'Elektřina Stav'!$N176</f>
        <v>0</v>
      </c>
      <c r="CQ176" s="1">
        <f>('Elektřina Stav'!CR176-'Elektřina Stav'!CQ176)*'Elektřina Stav'!$N176</f>
        <v>0</v>
      </c>
      <c r="CR176" s="1">
        <f>('Elektřina Stav'!CS176-'Elektřina Stav'!CR176)*'Elektřina Stav'!$N176</f>
        <v>0</v>
      </c>
      <c r="CS176" s="1">
        <f>('Elektřina Stav'!CT176-'Elektřina Stav'!CS176)*'Elektřina Stav'!$N176</f>
        <v>0</v>
      </c>
      <c r="CT176" s="1">
        <f>('Elektřina Stav'!CU176-'Elektřina Stav'!CT176)*'Elektřina Stav'!$N176</f>
        <v>0</v>
      </c>
      <c r="CU176" s="1">
        <f>('Elektřina Stav'!CV176-'Elektřina Stav'!CU176)*'Elektřina Stav'!$N176</f>
        <v>0</v>
      </c>
      <c r="CV176" s="1">
        <f>('Elektřina Stav'!CW176-'Elektřina Stav'!CV176)*'Elektřina Stav'!$N176</f>
        <v>0</v>
      </c>
      <c r="CW176" s="1">
        <f>('Elektřina Stav'!CX176-'Elektřina Stav'!CW176)*'Elektřina Stav'!$N176</f>
        <v>59</v>
      </c>
      <c r="CX176" s="1">
        <f>('Elektřina Stav'!CY176-'Elektřina Stav'!CX176)*'Elektřina Stav'!$N176</f>
        <v>45</v>
      </c>
      <c r="CY176" s="1">
        <f>('Elektřina Stav'!CZ176-'Elektřina Stav'!CY176)*'Elektřina Stav'!$N176</f>
        <v>85</v>
      </c>
    </row>
    <row r="177" spans="1:123">
      <c r="A177" s="1" t="str">
        <f>'Elektřina Stav'!A177</f>
        <v>Fb22</v>
      </c>
      <c r="B177" s="1" t="str">
        <f>'Elektřina Stav'!B177</f>
        <v>H</v>
      </c>
      <c r="C177" s="1">
        <f>'Elektřina Stav'!C177</f>
        <v>0</v>
      </c>
      <c r="D177" s="1" t="str">
        <f>'Elektřina Stav'!D177</f>
        <v>Budova 22</v>
      </c>
      <c r="E177" s="1" t="str">
        <f>'Elektřina Stav'!E177</f>
        <v>Elektrizace Železnice Praha</v>
      </c>
      <c r="F177" s="8">
        <f>'Elektřina Stav'!F177</f>
        <v>22</v>
      </c>
      <c r="G177" s="8">
        <f>'Elektřina Stav'!G177</f>
        <v>2200</v>
      </c>
      <c r="H177" s="1">
        <f>'Elektřina Stav'!H177</f>
        <v>0</v>
      </c>
      <c r="I177" s="5">
        <f>'Elektřina Stav'!I177</f>
        <v>50</v>
      </c>
      <c r="J177" s="1" t="str">
        <f>'Elektřina Stav'!J177</f>
        <v>C02</v>
      </c>
      <c r="K177" s="6">
        <f>'Elektřina Stav'!K177</f>
        <v>0</v>
      </c>
      <c r="L177" s="7" t="str">
        <f>'Elektřina Stav'!L177</f>
        <v>N2696699</v>
      </c>
      <c r="M177" s="8">
        <f>'Elektřina Stav'!M177</f>
        <v>0</v>
      </c>
      <c r="N177" s="1">
        <f>'Elektřina Stav'!N177</f>
        <v>1</v>
      </c>
      <c r="CQ177" s="1">
        <f>('Elektřina Stav'!CR177-'Elektřina Stav'!CQ177)*'Elektřina Stav'!$N177</f>
        <v>0</v>
      </c>
      <c r="CR177" s="1">
        <f>('Elektřina Stav'!CS177-'Elektřina Stav'!CR177)*'Elektřina Stav'!$N177</f>
        <v>0</v>
      </c>
      <c r="CS177" s="1">
        <f>('Elektřina Stav'!CT177-'Elektřina Stav'!CS177)*'Elektřina Stav'!$N177</f>
        <v>0</v>
      </c>
      <c r="CT177" s="1">
        <f>('Elektřina Stav'!CU177-'Elektřina Stav'!CT177)*'Elektřina Stav'!$N177</f>
        <v>0</v>
      </c>
      <c r="CU177" s="1">
        <f>('Elektřina Stav'!CV177-'Elektřina Stav'!CU177)*'Elektřina Stav'!$N177</f>
        <v>0</v>
      </c>
      <c r="CV177" s="1">
        <f>('Elektřina Stav'!CW177-'Elektřina Stav'!CV177)*'Elektřina Stav'!$N177</f>
        <v>0</v>
      </c>
      <c r="CW177" s="1">
        <f>('Elektřina Stav'!CX177-'Elektřina Stav'!CW177)*'Elektřina Stav'!$N177</f>
        <v>0</v>
      </c>
      <c r="CX177" s="1">
        <f>('Elektřina Stav'!CY177-'Elektřina Stav'!CX177)*'Elektřina Stav'!$N177</f>
        <v>0</v>
      </c>
      <c r="CY177" s="1">
        <f>('Elektřina Stav'!CZ177-'Elektřina Stav'!CY177)*'Elektřina Stav'!$N177</f>
        <v>0</v>
      </c>
    </row>
    <row r="178" spans="1:123">
      <c r="A178" s="1" t="str">
        <f>'Elektřina Stav'!A178</f>
        <v>Ftun</v>
      </c>
      <c r="B178" s="1" t="str">
        <f>'Elektřina Stav'!B178</f>
        <v>H</v>
      </c>
      <c r="C178" s="1">
        <f>'Elektřina Stav'!C178</f>
        <v>154</v>
      </c>
      <c r="D178" s="1" t="str">
        <f>'Elektřina Stav'!D178</f>
        <v>Tunel</v>
      </c>
      <c r="E178" s="1" t="str">
        <f>'Elektřina Stav'!E178</f>
        <v>Metrostav</v>
      </c>
      <c r="F178" s="8" t="str">
        <f>'Elektřina Stav'!F178</f>
        <v>ZS24</v>
      </c>
      <c r="G178" s="8">
        <f>'Elektřina Stav'!G178</f>
        <v>0</v>
      </c>
      <c r="H178" s="1">
        <f>'Elektřina Stav'!H178</f>
        <v>0</v>
      </c>
      <c r="I178" s="5">
        <f>'Elektřina Stav'!I178</f>
        <v>0</v>
      </c>
      <c r="J178" s="1" t="str">
        <f>'Elektřina Stav'!J178</f>
        <v>C02</v>
      </c>
      <c r="K178" s="6" t="str">
        <f>'Elektřina Stav'!K178</f>
        <v>Měření nn</v>
      </c>
      <c r="L178" s="7">
        <f>'Elektřina Stav'!L178</f>
        <v>7110579</v>
      </c>
      <c r="M178" s="8">
        <f>'Elektřina Stav'!M178</f>
        <v>0</v>
      </c>
      <c r="N178" s="1">
        <f>'Elektřina Stav'!N178</f>
        <v>1</v>
      </c>
      <c r="CQ178" s="1">
        <f>('Elektřina Stav'!CR178-'Elektřina Stav'!CQ178)*'Elektřina Stav'!$N178</f>
        <v>1960</v>
      </c>
      <c r="CR178" s="1">
        <f>('Elektřina Stav'!CS178-'Elektřina Stav'!CR178)*'Elektřina Stav'!$N178</f>
        <v>1668.2</v>
      </c>
      <c r="CS178" s="1">
        <f>('Elektřina Stav'!CT178-'Elektřina Stav'!CS178)*'Elektřina Stav'!$N178</f>
        <v>906</v>
      </c>
      <c r="CT178" s="1">
        <f>('Elektřina Stav'!CU178-'Elektřina Stav'!CT178)*'Elektřina Stav'!$N178</f>
        <v>24701</v>
      </c>
      <c r="CU178" s="1">
        <f>('Elektřina Stav'!CV178-'Elektřina Stav'!CU178)*'Elektřina Stav'!$N178</f>
        <v>27349</v>
      </c>
      <c r="CV178" s="1">
        <f>('Elektřina Stav'!CW178-'Elektřina Stav'!CV178)*'Elektřina Stav'!$N178</f>
        <v>27658</v>
      </c>
      <c r="CW178" s="1">
        <f>('Elektřina Stav'!CX178-'Elektřina Stav'!CW178)*'Elektřina Stav'!$N178</f>
        <v>53800</v>
      </c>
      <c r="CX178" s="1">
        <f>('Elektřina Stav'!CY178-'Elektřina Stav'!CX178)*'Elektřina Stav'!$N178</f>
        <v>64523</v>
      </c>
      <c r="CY178" s="1">
        <f>('Elektřina Stav'!CZ178-'Elektřina Stav'!CY178)*'Elektřina Stav'!$N178</f>
        <v>111</v>
      </c>
    </row>
    <row r="179" spans="1:123">
      <c r="A179" s="1" t="str">
        <f>'Elektřina Stav'!A179</f>
        <v>Fb50</v>
      </c>
      <c r="B179" s="1" t="str">
        <f>'Elektřina Stav'!B179</f>
        <v>H</v>
      </c>
      <c r="C179" s="1">
        <f>'Elektřina Stav'!C179</f>
        <v>150</v>
      </c>
      <c r="D179" s="1" t="str">
        <f>'Elektřina Stav'!D179</f>
        <v>Budova 50/8</v>
      </c>
      <c r="E179" s="1" t="str">
        <f>'Elektřina Stav'!E179</f>
        <v>Mive 22</v>
      </c>
      <c r="F179" s="8" t="str">
        <f>'Elektřina Stav'!F179</f>
        <v>50/7</v>
      </c>
      <c r="G179" s="8">
        <f>'Elektřina Stav'!G179</f>
        <v>5000</v>
      </c>
      <c r="H179" s="1">
        <f>'Elektřina Stav'!H179</f>
        <v>0</v>
      </c>
      <c r="I179" s="5">
        <f>'Elektřina Stav'!I179</f>
        <v>25</v>
      </c>
      <c r="J179" s="1" t="str">
        <f>'Elektřina Stav'!J179</f>
        <v>C02</v>
      </c>
      <c r="K179" s="6">
        <f>'Elektřina Stav'!K179</f>
        <v>0</v>
      </c>
      <c r="L179" s="7" t="str">
        <f>'Elektřina Stav'!L179</f>
        <v>44567522/97</v>
      </c>
      <c r="M179" s="8">
        <f>'Elektřina Stav'!M179</f>
        <v>0</v>
      </c>
      <c r="N179" s="1">
        <f>'Elektřina Stav'!N179</f>
        <v>1</v>
      </c>
      <c r="CO179" s="1">
        <f>('Elektřina Stav'!CP179-'Elektřina Stav'!CO179)*'Elektřina Stav'!$N179</f>
        <v>4.4000000000000004</v>
      </c>
      <c r="CP179" s="1">
        <f>('Elektřina Stav'!CQ179-'Elektřina Stav'!CP179)*'Elektřina Stav'!$N179</f>
        <v>5</v>
      </c>
      <c r="CQ179" s="1">
        <f>('Elektřina Stav'!CR179-'Elektřina Stav'!CQ179)*'Elektřina Stav'!$N179</f>
        <v>16</v>
      </c>
      <c r="CR179" s="1">
        <f>('Elektřina Stav'!CS179-'Elektřina Stav'!CR179)*'Elektřina Stav'!$N179</f>
        <v>0</v>
      </c>
      <c r="CS179" s="1">
        <f>('Elektřina Stav'!CT179-'Elektřina Stav'!CS179)*'Elektřina Stav'!$N179</f>
        <v>0</v>
      </c>
      <c r="CT179" s="1">
        <f>('Elektřina Stav'!CU179-'Elektřina Stav'!CT179)*'Elektřina Stav'!$N179</f>
        <v>0</v>
      </c>
      <c r="CU179" s="1">
        <f>('Elektřina Stav'!CV179-'Elektřina Stav'!CU179)*'Elektřina Stav'!$N179</f>
        <v>0</v>
      </c>
      <c r="CV179" s="1">
        <f>('Elektřina Stav'!CW179-'Elektřina Stav'!CV179)*'Elektřina Stav'!$N179</f>
        <v>0</v>
      </c>
      <c r="CW179" s="1">
        <f>('Elektřina Stav'!CX179-'Elektřina Stav'!CW179)*'Elektřina Stav'!$N179</f>
        <v>0</v>
      </c>
      <c r="CX179" s="1">
        <f>('Elektřina Stav'!CY179-'Elektřina Stav'!CX179)*'Elektřina Stav'!$N179</f>
        <v>0</v>
      </c>
      <c r="CY179" s="1">
        <f>('Elektřina Stav'!CZ179-'Elektřina Stav'!CY179)*'Elektřina Stav'!$N179</f>
        <v>1</v>
      </c>
      <c r="CZ179" s="1">
        <f>('Elektřina Stav'!DA179-'Elektřina Stav'!CZ179)*'Elektřina Stav'!$N179</f>
        <v>2</v>
      </c>
    </row>
    <row r="180" spans="1:123">
      <c r="A180" s="1" t="str">
        <f>'Elektřina Stav'!A180</f>
        <v>ION</v>
      </c>
      <c r="B180" s="1" t="str">
        <f>'Elektřina Stav'!B180</f>
        <v>H</v>
      </c>
      <c r="C180" s="1">
        <f>'Elektřina Stav'!C180</f>
        <v>0</v>
      </c>
      <c r="D180" s="1" t="str">
        <f>'Elektřina Stav'!D180</f>
        <v>HT110</v>
      </c>
      <c r="E180" s="1" t="str">
        <f>'Elektřina Stav'!E180</f>
        <v>Metrostav</v>
      </c>
      <c r="F180" s="8" t="str">
        <f>'Elektřina Stav'!F180</f>
        <v>ZS24</v>
      </c>
      <c r="G180" s="8">
        <f>'Elektřina Stav'!G180</f>
        <v>0</v>
      </c>
      <c r="H180" s="1">
        <f>'Elektřina Stav'!H180</f>
        <v>0</v>
      </c>
      <c r="I180" s="5">
        <f>'Elektřina Stav'!I180</f>
        <v>0</v>
      </c>
      <c r="J180" s="1">
        <f>'Elektřina Stav'!J180</f>
        <v>0</v>
      </c>
      <c r="K180" s="6" t="str">
        <f>'Elektřina Stav'!K180</f>
        <v>Měření VN</v>
      </c>
      <c r="L180" s="7">
        <f>'Elektřina Stav'!L180</f>
        <v>0</v>
      </c>
      <c r="M180" s="8">
        <f>'Elektřina Stav'!M180</f>
        <v>0</v>
      </c>
      <c r="N180" s="1">
        <f>'Elektřina Stav'!N180</f>
        <v>1</v>
      </c>
      <c r="CY180" s="1">
        <f>('Elektřina Stav'!CZ180-'Elektřina Stav'!CY180)*'Elektřina Stav'!$N180</f>
        <v>80368</v>
      </c>
      <c r="CZ180" s="1">
        <f>('Elektřina Stav'!DA180-'Elektřina Stav'!CZ180)*'Elektřina Stav'!$N180</f>
        <v>87939</v>
      </c>
    </row>
    <row r="181" spans="1:123">
      <c r="A181" s="1" t="str">
        <f>'Elektřina Stav'!A181</f>
        <v>DTE</v>
      </c>
      <c r="B181" s="1" t="str">
        <f>'Elektřina Stav'!B181</f>
        <v>H</v>
      </c>
      <c r="C181" s="1">
        <f>'Elektřina Stav'!C181</f>
        <v>110</v>
      </c>
      <c r="D181" s="1" t="str">
        <f>'Elektřina Stav'!D181</f>
        <v>HT22</v>
      </c>
      <c r="E181" s="1" t="str">
        <f>'Elektřina Stav'!E181</f>
        <v>Tegtes</v>
      </c>
      <c r="F181" s="8">
        <f>'Elektřina Stav'!F181</f>
        <v>13.12</v>
      </c>
      <c r="G181" s="8" t="str">
        <f>'Elektřina Stav'!G181</f>
        <v>1300+1200</v>
      </c>
      <c r="H181" s="1">
        <f>'Elektřina Stav'!H181</f>
        <v>61</v>
      </c>
      <c r="I181" s="5">
        <f>'Elektřina Stav'!I181</f>
        <v>80</v>
      </c>
      <c r="J181" s="1" t="str">
        <f>'Elektřina Stav'!J181</f>
        <v>C02</v>
      </c>
      <c r="K181" s="6">
        <f>'Elektřina Stav'!K181</f>
        <v>0</v>
      </c>
      <c r="L181" s="7">
        <f>'Elektřina Stav'!L181</f>
        <v>7112290</v>
      </c>
      <c r="M181" s="8">
        <f>'Elektřina Stav'!M181</f>
        <v>0</v>
      </c>
      <c r="N181" s="1">
        <f>'Elektřina Stav'!N181</f>
        <v>1</v>
      </c>
      <c r="BE181" s="1">
        <f>('Elektřina Stav'!BF181-'Elektřina Stav'!BE181)*'Elektřina Stav'!$N181</f>
        <v>558</v>
      </c>
      <c r="BF181" s="1">
        <f>('Elektřina Stav'!BG181-'Elektřina Stav'!BF181)*'Elektřina Stav'!$N181</f>
        <v>629</v>
      </c>
      <c r="BG181" s="1">
        <f>('Elektřina Stav'!BH181-'Elektřina Stav'!BG181)*'Elektřina Stav'!$N181</f>
        <v>382</v>
      </c>
      <c r="BH181" s="1">
        <f>('Elektřina Stav'!BI181-'Elektřina Stav'!BH181)*'Elektřina Stav'!$N181</f>
        <v>442</v>
      </c>
      <c r="BI181" s="1">
        <f>('Elektřina Stav'!BJ181-'Elektřina Stav'!BI181)*'Elektřina Stav'!$N181</f>
        <v>398</v>
      </c>
      <c r="BJ181" s="1">
        <f>('Elektřina Stav'!BK181-'Elektřina Stav'!BJ181)*'Elektřina Stav'!$N181</f>
        <v>326</v>
      </c>
      <c r="BK181" s="1">
        <f>('Elektřina Stav'!BL181-'Elektřina Stav'!BK181)*'Elektřina Stav'!$N181</f>
        <v>368</v>
      </c>
      <c r="BL181" s="1">
        <f>('Elektřina Stav'!BM181-'Elektřina Stav'!BL181)*'Elektřina Stav'!$N181</f>
        <v>278</v>
      </c>
      <c r="BM181" s="1">
        <f>('Elektřina Stav'!BN181-'Elektřina Stav'!BM181)*'Elektřina Stav'!$N181</f>
        <v>416</v>
      </c>
      <c r="BN181" s="1">
        <f>('Elektřina Stav'!BO181-'Elektřina Stav'!BN181)*'Elektřina Stav'!$N181</f>
        <v>478</v>
      </c>
      <c r="BO181" s="1">
        <f>('Elektřina Stav'!BP181-'Elektřina Stav'!BO181)*'Elektřina Stav'!$N181</f>
        <v>640</v>
      </c>
      <c r="BP181" s="1">
        <f>('Elektřina Stav'!BQ181-'Elektřina Stav'!BP181)*'Elektřina Stav'!$N181</f>
        <v>685</v>
      </c>
      <c r="BQ181" s="1">
        <f>('Elektřina Stav'!BR181-'Elektřina Stav'!BQ181)*'Elektřina Stav'!$N181</f>
        <v>1307</v>
      </c>
      <c r="BR181" s="1">
        <f>('Elektřina Stav'!BS181-'Elektřina Stav'!BR181)*'Elektřina Stav'!$N181</f>
        <v>643</v>
      </c>
      <c r="BS181" s="1">
        <f>('Elektřina Stav'!BT181-'Elektřina Stav'!BS181)*'Elektřina Stav'!$N181</f>
        <v>297</v>
      </c>
      <c r="BT181" s="1">
        <f>('Elektřina Stav'!BU181-'Elektřina Stav'!BT181)*'Elektřina Stav'!$N181</f>
        <v>376</v>
      </c>
      <c r="BU181" s="1">
        <f>('Elektřina Stav'!BV181-'Elektřina Stav'!BU181)*'Elektřina Stav'!$N181</f>
        <v>423</v>
      </c>
      <c r="BV181" s="1">
        <f>('Elektřina Stav'!BW181-'Elektřina Stav'!BV181)*'Elektřina Stav'!$N181</f>
        <v>445</v>
      </c>
      <c r="BW181" s="1">
        <f>('Elektřina Stav'!BX181-'Elektřina Stav'!BW181)*'Elektřina Stav'!$N181</f>
        <v>597</v>
      </c>
      <c r="BX181" s="1">
        <f>('Elektřina Stav'!BY181-'Elektřina Stav'!BX181)*'Elektřina Stav'!$N181</f>
        <v>545.39999999999964</v>
      </c>
      <c r="BY181" s="1">
        <f>('Elektřina Stav'!BZ181-'Elektřina Stav'!BY181)*'Elektřina Stav'!$N181</f>
        <v>613.60000000000036</v>
      </c>
      <c r="BZ181" s="1">
        <f>('Elektřina Stav'!CA181-'Elektřina Stav'!BZ181)*'Elektřina Stav'!$N181</f>
        <v>1043</v>
      </c>
      <c r="CA181" s="1">
        <f>('Elektřina Stav'!CB181-'Elektřina Stav'!CA181)*'Elektřina Stav'!$N181</f>
        <v>1182</v>
      </c>
      <c r="CB181" s="1">
        <f>('Elektřina Stav'!CC181-'Elektřina Stav'!CB181)*'Elektřina Stav'!$N181</f>
        <v>956</v>
      </c>
      <c r="CC181" s="1">
        <f>('Elektřina Stav'!CD181-'Elektřina Stav'!CC181)*'Elektřina Stav'!$N181</f>
        <v>1267</v>
      </c>
      <c r="CD181" s="1">
        <f>('Elektřina Stav'!CE181-'Elektřina Stav'!CD181)*'Elektřina Stav'!$N181</f>
        <v>1175</v>
      </c>
      <c r="CE181" s="1">
        <f>('Elektřina Stav'!CF181-'Elektřina Stav'!CE181)*'Elektřina Stav'!$N181</f>
        <v>1202</v>
      </c>
      <c r="CF181" s="1">
        <f>('Elektřina Stav'!CG181-'Elektřina Stav'!CF181)*'Elektřina Stav'!$N181</f>
        <v>1186</v>
      </c>
      <c r="CG181" s="1">
        <f>('Elektřina Stav'!CH181-'Elektřina Stav'!CG181)*'Elektřina Stav'!$N181</f>
        <v>874</v>
      </c>
      <c r="CH181" s="1">
        <f>('Elektřina Stav'!CI181-'Elektřina Stav'!CH181)*'Elektřina Stav'!$N181</f>
        <v>1098</v>
      </c>
      <c r="CI181" s="1">
        <f>('Elektřina Stav'!CJ181-'Elektřina Stav'!CI181)*'Elektřina Stav'!$N181</f>
        <v>792</v>
      </c>
      <c r="CJ181" s="1">
        <f>('Elektřina Stav'!CK181-'Elektřina Stav'!CJ181)*'Elektřina Stav'!$N181</f>
        <v>1141</v>
      </c>
      <c r="CK181" s="1">
        <f>('Elektřina Stav'!CL181-'Elektřina Stav'!CK181)*'Elektřina Stav'!$N181</f>
        <v>971</v>
      </c>
      <c r="CL181" s="1">
        <f>('Elektřina Stav'!CM181-'Elektřina Stav'!CL181)*'Elektřina Stav'!$N181</f>
        <v>741</v>
      </c>
      <c r="CM181" s="1">
        <f>('Elektřina Stav'!CN181-'Elektřina Stav'!CM181)*'Elektřina Stav'!$N181</f>
        <v>737</v>
      </c>
      <c r="CN181" s="1">
        <f>('Elektřina Stav'!CO181-'Elektřina Stav'!CN181)*'Elektřina Stav'!$N181</f>
        <v>622</v>
      </c>
      <c r="CO181" s="1">
        <f>('Elektřina Stav'!CP181-'Elektřina Stav'!CO181)*'Elektřina Stav'!$N181</f>
        <v>600</v>
      </c>
      <c r="CP181" s="1">
        <f>('Elektřina Stav'!CQ181-'Elektřina Stav'!CP181)*'Elektřina Stav'!$N181</f>
        <v>755</v>
      </c>
      <c r="CQ181" s="1">
        <f>('Elektřina Stav'!CR181-'Elektřina Stav'!CQ181)*'Elektřina Stav'!$N181</f>
        <v>709</v>
      </c>
      <c r="CR181" s="1">
        <f>('Elektřina Stav'!CS181-'Elektřina Stav'!CR181)*'Elektřina Stav'!$N181</f>
        <v>393</v>
      </c>
      <c r="CS181" s="1">
        <f>('Elektřina Stav'!CT181-'Elektřina Stav'!CS181)*'Elektřina Stav'!$N181</f>
        <v>341</v>
      </c>
      <c r="CT181" s="1">
        <f>('Elektřina Stav'!CU181-'Elektřina Stav'!CT181)*'Elektřina Stav'!$N181</f>
        <v>548</v>
      </c>
      <c r="CU181" s="1">
        <f>('Elektřina Stav'!CV181-'Elektřina Stav'!CU181)*'Elektřina Stav'!$N181</f>
        <v>274</v>
      </c>
      <c r="CV181" s="1">
        <f>('Elektřina Stav'!CW181-'Elektřina Stav'!CV181)*'Elektřina Stav'!$N181</f>
        <v>367</v>
      </c>
      <c r="CW181" s="1">
        <f>('Elektřina Stav'!CX181-'Elektřina Stav'!CW181)*'Elektřina Stav'!$N181</f>
        <v>618</v>
      </c>
      <c r="CX181" s="1">
        <f>('Elektřina Stav'!CY181-'Elektřina Stav'!CX181)*'Elektřina Stav'!$N181</f>
        <v>852</v>
      </c>
      <c r="CY181" s="1">
        <f>('Elektřina Stav'!CZ181-'Elektřina Stav'!CY181)*'Elektřina Stav'!$N181</f>
        <v>921</v>
      </c>
      <c r="CZ181" s="1">
        <f>('Elektřina Stav'!DA181-'Elektřina Stav'!CZ181)*'Elektřina Stav'!$N181</f>
        <v>165</v>
      </c>
      <c r="DA181" s="1">
        <f>('Elektřina Stav'!DB181-'Elektřina Stav'!DA181)*'Elektřina Stav'!$N181</f>
        <v>1468</v>
      </c>
      <c r="DB181" s="1">
        <f>('Elektřina Stav'!DC181-'Elektřina Stav'!DB181)*'Elektřina Stav'!$N181</f>
        <v>719</v>
      </c>
      <c r="DC181" s="1">
        <f>('Elektřina Stav'!DD181-'Elektřina Stav'!DC181)*'Elektřina Stav'!$N181</f>
        <v>58</v>
      </c>
      <c r="DD181" s="1">
        <f>('Elektřina Stav'!DE181-'Elektřina Stav'!DD181)*'Elektřina Stav'!$N181</f>
        <v>0</v>
      </c>
    </row>
    <row r="182" spans="1:123">
      <c r="A182" s="1" t="str">
        <f>'Elektřina Stav'!A182</f>
        <v>F152</v>
      </c>
      <c r="B182" s="1" t="str">
        <f>'Elektřina Stav'!B182</f>
        <v>H</v>
      </c>
      <c r="C182" s="1">
        <f>'Elektřina Stav'!C182</f>
        <v>116</v>
      </c>
      <c r="D182" s="1" t="str">
        <f>'Elektřina Stav'!D182</f>
        <v>Budova 52</v>
      </c>
      <c r="E182" s="1" t="str">
        <f>'Elektřina Stav'!E182</f>
        <v>Conad</v>
      </c>
      <c r="F182" s="8">
        <f>'Elektřina Stav'!F182</f>
        <v>52</v>
      </c>
      <c r="G182" s="8">
        <f>'Elektřina Stav'!G182</f>
        <v>5200</v>
      </c>
      <c r="H182" s="1">
        <f>'Elektřina Stav'!H182</f>
        <v>0</v>
      </c>
      <c r="I182" s="5">
        <f>'Elektřina Stav'!I182</f>
        <v>32</v>
      </c>
      <c r="J182" s="1" t="str">
        <f>'Elektřina Stav'!J182</f>
        <v>C02</v>
      </c>
      <c r="K182" s="6">
        <f>'Elektřina Stav'!K182</f>
        <v>0</v>
      </c>
      <c r="L182" s="7" t="str">
        <f>'Elektřina Stav'!L182</f>
        <v>N0 0022174/2010</v>
      </c>
      <c r="M182" s="8">
        <f>'Elektřina Stav'!M182</f>
        <v>0</v>
      </c>
      <c r="N182" s="1">
        <f>'Elektřina Stav'!N182</f>
        <v>1</v>
      </c>
      <c r="BO182" s="1">
        <f>('Elektřina Stav'!BP182-'Elektřina Stav'!BO182)*'Elektřina Stav'!$N182</f>
        <v>467</v>
      </c>
      <c r="BP182" s="1">
        <f>('Elektřina Stav'!BQ182-'Elektřina Stav'!BP182)*'Elektřina Stav'!$N182</f>
        <v>706</v>
      </c>
      <c r="BQ182" s="1">
        <f>('Elektřina Stav'!BR182-'Elektřina Stav'!BQ182)*'Elektřina Stav'!$N182</f>
        <v>1021</v>
      </c>
      <c r="BR182" s="1">
        <f>('Elektřina Stav'!BS182-'Elektřina Stav'!BR182)*'Elektřina Stav'!$N182</f>
        <v>53</v>
      </c>
      <c r="BS182" s="1">
        <f>('Elektřina Stav'!BT182-'Elektřina Stav'!BS182)*'Elektřina Stav'!$N182</f>
        <v>0</v>
      </c>
      <c r="BT182" s="1">
        <f>('Elektřina Stav'!BU182-'Elektřina Stav'!BT182)*'Elektřina Stav'!$N182</f>
        <v>1</v>
      </c>
      <c r="BU182" s="1">
        <f>('Elektřina Stav'!BV182-'Elektřina Stav'!BU182)*'Elektřina Stav'!$N182</f>
        <v>1</v>
      </c>
      <c r="BV182" s="1">
        <f>('Elektřina Stav'!BW182-'Elektřina Stav'!BV182)*'Elektřina Stav'!$N182</f>
        <v>1</v>
      </c>
      <c r="BW182" s="1">
        <f>('Elektřina Stav'!BX182-'Elektřina Stav'!BW182)*'Elektřina Stav'!$N182</f>
        <v>1</v>
      </c>
      <c r="BX182" s="1">
        <f>('Elektřina Stav'!BY182-'Elektřina Stav'!BX182)*'Elektřina Stav'!$N182</f>
        <v>2</v>
      </c>
      <c r="BY182" s="1">
        <f>('Elektřina Stav'!BZ182-'Elektřina Stav'!BY182)*'Elektřina Stav'!$N182</f>
        <v>30</v>
      </c>
      <c r="BZ182" s="1">
        <f>('Elektřina Stav'!CA182-'Elektřina Stav'!BZ182)*'Elektřina Stav'!$N182</f>
        <v>3</v>
      </c>
      <c r="CA182" s="1">
        <f>('Elektřina Stav'!CB182-'Elektřina Stav'!CA182)*'Elektřina Stav'!$N182</f>
        <v>1220</v>
      </c>
      <c r="CB182" s="1">
        <f>('Elektřina Stav'!CC182-'Elektřina Stav'!CB182)*'Elektřina Stav'!$N182</f>
        <v>1248</v>
      </c>
      <c r="CC182" s="1">
        <f>('Elektřina Stav'!CD182-'Elektřina Stav'!CC182)*'Elektřina Stav'!$N182</f>
        <v>1002</v>
      </c>
      <c r="CD182" s="1">
        <f>('Elektřina Stav'!CE182-'Elektřina Stav'!CD182)*'Elektřina Stav'!$N182</f>
        <v>312</v>
      </c>
      <c r="CE182" s="1">
        <f>('Elektřina Stav'!CF182-'Elektřina Stav'!CE182)*'Elektřina Stav'!$N182</f>
        <v>86</v>
      </c>
      <c r="CF182" s="1">
        <f>('Elektřina Stav'!CG182-'Elektřina Stav'!CF182)*'Elektřina Stav'!$N182</f>
        <v>3</v>
      </c>
      <c r="CG182" s="1">
        <f>('Elektřina Stav'!CH182-'Elektřina Stav'!CG182)*'Elektřina Stav'!$N182</f>
        <v>1</v>
      </c>
      <c r="CH182" s="1">
        <f>('Elektřina Stav'!CI182-'Elektřina Stav'!CH182)*'Elektřina Stav'!$N182</f>
        <v>1</v>
      </c>
      <c r="CI182" s="1">
        <f>('Elektřina Stav'!CJ182-'Elektřina Stav'!CI182)*'Elektřina Stav'!$N182</f>
        <v>1</v>
      </c>
      <c r="CJ182" s="1">
        <f>('Elektřina Stav'!CK182-'Elektřina Stav'!CJ182)*'Elektřina Stav'!$N182</f>
        <v>18</v>
      </c>
      <c r="CK182" s="1">
        <f>('Elektřina Stav'!CL182-'Elektřina Stav'!CK182)*'Elektřina Stav'!$N182</f>
        <v>1</v>
      </c>
      <c r="CL182" s="1">
        <f>('Elektřina Stav'!CM182-'Elektřina Stav'!CL182)*'Elektřina Stav'!$N182</f>
        <v>7</v>
      </c>
      <c r="CM182" s="1">
        <f>('Elektřina Stav'!CN182-'Elektřina Stav'!CM182)*'Elektřina Stav'!$N182</f>
        <v>113</v>
      </c>
      <c r="CN182" s="1">
        <f>('Elektřina Stav'!CO182-'Elektřina Stav'!CN182)*'Elektřina Stav'!$N182</f>
        <v>153</v>
      </c>
      <c r="CO182" s="1">
        <f>('Elektřina Stav'!CP182-'Elektřina Stav'!CO182)*'Elektřina Stav'!$N182</f>
        <v>91</v>
      </c>
      <c r="CP182" s="1">
        <f>('Elektřina Stav'!CQ182-'Elektřina Stav'!CP182)*'Elektřina Stav'!$N182</f>
        <v>13</v>
      </c>
      <c r="CQ182" s="1">
        <f>('Elektřina Stav'!CR182-'Elektřina Stav'!CQ182)*'Elektřina Stav'!$N182</f>
        <v>2</v>
      </c>
      <c r="CR182" s="1">
        <f>('Elektřina Stav'!CS182-'Elektřina Stav'!CR182)*'Elektřina Stav'!$N182</f>
        <v>3</v>
      </c>
      <c r="CS182" s="1">
        <f>('Elektřina Stav'!CT182-'Elektřina Stav'!CS182)*'Elektřina Stav'!$N182</f>
        <v>13</v>
      </c>
      <c r="CT182" s="1">
        <f>('Elektřina Stav'!CU182-'Elektřina Stav'!CT182)*'Elektřina Stav'!$N182</f>
        <v>22</v>
      </c>
      <c r="CU182" s="1">
        <f>('Elektřina Stav'!CV182-'Elektřina Stav'!CU182)*'Elektřina Stav'!$N182</f>
        <v>46</v>
      </c>
      <c r="CV182" s="1">
        <f>('Elektřina Stav'!CW182-'Elektřina Stav'!CV182)*'Elektřina Stav'!$N182</f>
        <v>26</v>
      </c>
      <c r="CW182" s="1">
        <f>('Elektřina Stav'!CX182-'Elektřina Stav'!CW182)*'Elektřina Stav'!$N182</f>
        <v>96</v>
      </c>
      <c r="CX182" s="1">
        <f>('Elektřina Stav'!CY182-'Elektřina Stav'!CX182)*'Elektřina Stav'!$N182</f>
        <v>96</v>
      </c>
      <c r="CY182" s="1">
        <f>('Elektřina Stav'!CZ182-'Elektřina Stav'!CY182)*'Elektřina Stav'!$N182</f>
        <v>102</v>
      </c>
      <c r="CZ182" s="1">
        <f>('Elektřina Stav'!DA182-'Elektřina Stav'!CZ182)*'Elektřina Stav'!$N182</f>
        <v>67</v>
      </c>
      <c r="DA182" s="1">
        <f>('Elektřina Stav'!DB182-'Elektřina Stav'!DA182)*'Elektřina Stav'!$N182</f>
        <v>236</v>
      </c>
      <c r="DB182" s="1">
        <f>('Elektřina Stav'!DC182-'Elektřina Stav'!DB182)*'Elektřina Stav'!$N182</f>
        <v>60</v>
      </c>
      <c r="DC182" s="1">
        <f>('Elektřina Stav'!DD182-'Elektřina Stav'!DC182)*'Elektřina Stav'!$N182</f>
        <v>0</v>
      </c>
      <c r="DD182" s="1">
        <f>('Elektřina Stav'!DE182-'Elektřina Stav'!DD182)*'Elektřina Stav'!$N182</f>
        <v>0</v>
      </c>
    </row>
    <row r="183" spans="1:123">
      <c r="A183" s="1" t="str">
        <f>'Elektřina Stav'!A183</f>
        <v>Cja</v>
      </c>
      <c r="B183" s="1" t="str">
        <f>'Elektřina Stav'!B183</f>
        <v>H</v>
      </c>
      <c r="C183" s="1">
        <f>'Elektřina Stav'!C183</f>
        <v>139</v>
      </c>
      <c r="D183" s="1" t="str">
        <f>'Elektřina Stav'!D183</f>
        <v>PT4</v>
      </c>
      <c r="E183" s="1" t="str">
        <f>'Elektřina Stav'!E183</f>
        <v>Jaroš</v>
      </c>
      <c r="F183" s="8">
        <f>'Elektřina Stav'!F183</f>
        <v>38</v>
      </c>
      <c r="G183" s="8">
        <f>'Elektřina Stav'!G183</f>
        <v>3800</v>
      </c>
      <c r="H183" s="1">
        <f>'Elektřina Stav'!H183</f>
        <v>0</v>
      </c>
      <c r="I183" s="5">
        <f>'Elektřina Stav'!I183</f>
        <v>25</v>
      </c>
      <c r="J183" s="1" t="str">
        <f>'Elektřina Stav'!J183</f>
        <v>C02</v>
      </c>
      <c r="K183" s="6">
        <f>'Elektřina Stav'!K183</f>
        <v>0</v>
      </c>
      <c r="L183" s="7" t="str">
        <f>'Elektřina Stav'!L183</f>
        <v>3883413-2005</v>
      </c>
      <c r="M183" s="8">
        <f>'Elektřina Stav'!M183</f>
        <v>0</v>
      </c>
      <c r="N183" s="1">
        <f>'Elektřina Stav'!N183</f>
        <v>1</v>
      </c>
      <c r="AQ183" s="1">
        <f>('Elektřina Stav'!AR183-'Elektřina Stav'!AQ183)*'Elektřina Stav'!$N183</f>
        <v>0</v>
      </c>
      <c r="AR183" s="1">
        <f>('Elektřina Stav'!AS183-'Elektřina Stav'!AR183)*'Elektřina Stav'!$N183</f>
        <v>0</v>
      </c>
      <c r="AS183" s="1">
        <f>('Elektřina Stav'!AT183-'Elektřina Stav'!AS183)*'Elektřina Stav'!$N183</f>
        <v>0</v>
      </c>
      <c r="AT183" s="1">
        <f>('Elektřina Stav'!AU183-'Elektřina Stav'!AT183)*'Elektřina Stav'!$N183</f>
        <v>0</v>
      </c>
      <c r="AU183" s="1">
        <f>('Elektřina Stav'!AV183-'Elektřina Stav'!AU183)*'Elektřina Stav'!$N183</f>
        <v>0</v>
      </c>
      <c r="AV183" s="1">
        <f>('Elektřina Stav'!AW183-'Elektřina Stav'!AV183)*'Elektřina Stav'!$N183</f>
        <v>0</v>
      </c>
      <c r="AW183" s="1">
        <f>('Elektřina Stav'!AX183-'Elektřina Stav'!AW183)*'Elektřina Stav'!$N183</f>
        <v>0</v>
      </c>
      <c r="AX183" s="1">
        <f>('Elektřina Stav'!AY183-'Elektřina Stav'!AX183)*'Elektřina Stav'!$N183</f>
        <v>0</v>
      </c>
      <c r="AY183" s="1">
        <f>('Elektřina Stav'!AZ183-'Elektřina Stav'!AY183)*'Elektřina Stav'!$N183</f>
        <v>0</v>
      </c>
      <c r="AZ183" s="1">
        <f>('Elektřina Stav'!BA183-'Elektřina Stav'!AZ183)*'Elektřina Stav'!$N183</f>
        <v>0</v>
      </c>
      <c r="BA183" s="1">
        <f>('Elektřina Stav'!BB183-'Elektřina Stav'!BA183)*'Elektřina Stav'!$N183</f>
        <v>0</v>
      </c>
      <c r="BB183" s="1">
        <f>('Elektřina Stav'!BC183-'Elektřina Stav'!BB183)*'Elektřina Stav'!$N183</f>
        <v>0</v>
      </c>
      <c r="BC183" s="1">
        <f>('Elektřina Stav'!BD183-'Elektřina Stav'!BC183)*'Elektřina Stav'!$N183</f>
        <v>0</v>
      </c>
      <c r="BD183" s="1">
        <f>('Elektřina Stav'!BE183-'Elektřina Stav'!BD183)*'Elektřina Stav'!$N183</f>
        <v>0</v>
      </c>
      <c r="BE183" s="1">
        <f>('Elektřina Stav'!BF183-'Elektřina Stav'!BE183)*'Elektřina Stav'!$N183</f>
        <v>0</v>
      </c>
      <c r="BF183" s="1">
        <f>('Elektřina Stav'!BG183-'Elektřina Stav'!BF183)*'Elektřina Stav'!$N183</f>
        <v>0</v>
      </c>
      <c r="BG183" s="1">
        <f>('Elektřina Stav'!BH183-'Elektřina Stav'!BG183)*'Elektřina Stav'!$N183</f>
        <v>0</v>
      </c>
      <c r="BH183" s="1">
        <f>(('Elektřina Stav'!BI183-'Elektřina Stav'!BH183)*'Elektřina Stav'!$N183)</f>
        <v>0</v>
      </c>
      <c r="BI183" s="1">
        <f>(('Elektřina Stav'!BJ183-'Elektřina Stav'!BI183)*'Elektřina Stav'!$N183)</f>
        <v>0</v>
      </c>
      <c r="BJ183" s="1">
        <f>(('Elektřina Stav'!BK183-'Elektřina Stav'!BJ183)*'Elektřina Stav'!$N183)</f>
        <v>0</v>
      </c>
      <c r="BK183" s="1">
        <f>(('Elektřina Stav'!BL183-'Elektřina Stav'!BK183)*'Elektřina Stav'!$N183)</f>
        <v>0</v>
      </c>
      <c r="BL183" s="1">
        <f>(('Elektřina Stav'!BM183-'Elektřina Stav'!BL183)*'Elektřina Stav'!$N183)</f>
        <v>0</v>
      </c>
      <c r="BM183" s="1">
        <f>(('Elektřina Stav'!BN183-'Elektřina Stav'!BM183)*'Elektřina Stav'!$N183)</f>
        <v>0</v>
      </c>
      <c r="BN183" s="1">
        <f>(('Elektřina Stav'!BO183-'Elektřina Stav'!BN183)*'Elektřina Stav'!$N183)</f>
        <v>0</v>
      </c>
      <c r="BO183" s="1">
        <f>(('Elektřina Stav'!BP183-'Elektřina Stav'!BO183)*'Elektřina Stav'!$N183)</f>
        <v>0</v>
      </c>
      <c r="BP183" s="1">
        <f>(('Elektřina Stav'!BQ183-'Elektřina Stav'!BP183)*'Elektřina Stav'!$N183)</f>
        <v>0</v>
      </c>
      <c r="BQ183" s="1">
        <f>(('Elektřina Stav'!BR183-'Elektřina Stav'!BQ183)*'Elektřina Stav'!$N183)</f>
        <v>0</v>
      </c>
      <c r="BR183" s="1">
        <f>(('Elektřina Stav'!BS183-'Elektřina Stav'!BR183)*'Elektřina Stav'!$N183)</f>
        <v>0</v>
      </c>
      <c r="BS183" s="1">
        <f>(('Elektřina Stav'!BT183-'Elektřina Stav'!BS183)*'Elektřina Stav'!$N183)</f>
        <v>0</v>
      </c>
      <c r="BT183" s="1">
        <f>(('Elektřina Stav'!BU183-'Elektřina Stav'!BT183)*'Elektřina Stav'!$N183)</f>
        <v>0</v>
      </c>
      <c r="BU183" s="1">
        <f>(('Elektřina Stav'!BV183-'Elektřina Stav'!BU183)*'Elektřina Stav'!$N183)</f>
        <v>0</v>
      </c>
      <c r="BV183" s="1">
        <f>(('Elektřina Stav'!BW183-'Elektřina Stav'!BV183)*'Elektřina Stav'!$N183)</f>
        <v>0</v>
      </c>
      <c r="BW183" s="1">
        <f>(('Elektřina Stav'!BX183-'Elektřina Stav'!BW183)*'Elektřina Stav'!$N183)</f>
        <v>0</v>
      </c>
      <c r="BX183" s="1">
        <f>(('Elektřina Stav'!BY183-'Elektřina Stav'!BX183)*'Elektřina Stav'!$N183)</f>
        <v>0</v>
      </c>
      <c r="BY183" s="1">
        <f>(('Elektřina Stav'!BZ183-'Elektřina Stav'!BY183)*'Elektřina Stav'!$N183)</f>
        <v>0</v>
      </c>
      <c r="BZ183" s="1">
        <f>(('Elektřina Stav'!CA183-'Elektřina Stav'!BZ183)*'Elektřina Stav'!$N183)</f>
        <v>0</v>
      </c>
      <c r="CA183" s="1">
        <f>(('Elektřina Stav'!CB183-'Elektřina Stav'!CA183)*'Elektřina Stav'!$N183)</f>
        <v>0</v>
      </c>
      <c r="CB183" s="1">
        <f>(('Elektřina Stav'!CC183-'Elektřina Stav'!CB183)*'Elektřina Stav'!$N183)</f>
        <v>0</v>
      </c>
      <c r="CC183" s="1">
        <f>(('Elektřina Stav'!CD183-'Elektřina Stav'!CC183)*'Elektřina Stav'!$N183)</f>
        <v>0</v>
      </c>
      <c r="CD183" s="1">
        <f>(('Elektřina Stav'!CE183-'Elektřina Stav'!CD183)*'Elektřina Stav'!$N183)</f>
        <v>0</v>
      </c>
      <c r="CE183" s="1">
        <f>(('Elektřina Stav'!CF183-'Elektřina Stav'!CE183)*'Elektřina Stav'!$N183)</f>
        <v>0</v>
      </c>
      <c r="CF183" s="1">
        <f>(('Elektřina Stav'!CG183-'Elektřina Stav'!CF183)*'Elektřina Stav'!$N183)</f>
        <v>0</v>
      </c>
      <c r="CG183" s="1">
        <f>(('Elektřina Stav'!CH183-'Elektřina Stav'!CG183)*'Elektřina Stav'!$N183)</f>
        <v>0</v>
      </c>
      <c r="CH183" s="1">
        <f>(('Elektřina Stav'!CI183-'Elektřina Stav'!CH183)*'Elektřina Stav'!$N183)</f>
        <v>14</v>
      </c>
      <c r="CI183" s="1">
        <f>(('Elektřina Stav'!CJ183-'Elektřina Stav'!CI183)*'Elektřina Stav'!$N183)</f>
        <v>114</v>
      </c>
      <c r="CJ183" s="1">
        <f>(('Elektřina Stav'!CK183-'Elektřina Stav'!CJ183)*'Elektřina Stav'!$N183)</f>
        <v>264</v>
      </c>
      <c r="CK183" s="1">
        <f>(('Elektřina Stav'!CL183-'Elektřina Stav'!CK183)*'Elektřina Stav'!$N183)</f>
        <v>260</v>
      </c>
      <c r="CL183" s="1">
        <f>(('Elektřina Stav'!CM183-'Elektřina Stav'!CL183)*'Elektřina Stav'!$N183)</f>
        <v>99</v>
      </c>
      <c r="CM183" s="1">
        <f>(('Elektřina Stav'!CN183-'Elektřina Stav'!CM183)*'Elektřina Stav'!$N183)</f>
        <v>17</v>
      </c>
      <c r="CN183" s="1">
        <f>(('Elektřina Stav'!CO183-'Elektřina Stav'!CN183)*'Elektřina Stav'!$N183)</f>
        <v>164</v>
      </c>
      <c r="CO183" s="1">
        <f>(('Elektřina Stav'!CP183-'Elektřina Stav'!CO183)*'Elektřina Stav'!$N183)</f>
        <v>81</v>
      </c>
      <c r="CP183" s="1">
        <f>(('Elektřina Stav'!CQ183-'Elektřina Stav'!CP183)*'Elektřina Stav'!$N183)</f>
        <v>77</v>
      </c>
      <c r="CQ183" s="1">
        <f>(('Elektřina Stav'!CR183-'Elektřina Stav'!CQ183)*'Elektřina Stav'!$N183)</f>
        <v>84</v>
      </c>
      <c r="CR183" s="1">
        <f>(('Elektřina Stav'!CS183-'Elektřina Stav'!CR183)*'Elektřina Stav'!$N183)</f>
        <v>66</v>
      </c>
      <c r="CS183" s="1">
        <f>(('Elektřina Stav'!CT183-'Elektřina Stav'!CS183)*'Elektřina Stav'!$N183)</f>
        <v>4</v>
      </c>
      <c r="CT183" s="1">
        <f>(('Elektřina Stav'!CU183-'Elektřina Stav'!CT183)*'Elektřina Stav'!$N183)</f>
        <v>3</v>
      </c>
      <c r="CU183" s="1">
        <f>(('Elektřina Stav'!CV183-'Elektřina Stav'!CU183)*'Elektřina Stav'!$N183)</f>
        <v>0</v>
      </c>
      <c r="CV183" s="1">
        <f>(('Elektřina Stav'!CW183-'Elektřina Stav'!CV183)*'Elektřina Stav'!$N183)</f>
        <v>1</v>
      </c>
      <c r="CW183" s="1">
        <f>(('Elektřina Stav'!CX183-'Elektřina Stav'!CW183)*'Elektřina Stav'!$N183)</f>
        <v>5</v>
      </c>
      <c r="CX183" s="1">
        <f>(('Elektřina Stav'!CY183-'Elektřina Stav'!CX183)*'Elektřina Stav'!$N183)</f>
        <v>2</v>
      </c>
      <c r="CY183" s="1">
        <f>(('Elektřina Stav'!CZ183-'Elektřina Stav'!CY183)*'Elektřina Stav'!$N183)</f>
        <v>0</v>
      </c>
      <c r="CZ183" s="1">
        <f>(('Elektřina Stav'!DA183-'Elektřina Stav'!CZ183)*'Elektřina Stav'!$N183)</f>
        <v>0</v>
      </c>
      <c r="DA183" s="1">
        <f>(('Elektřina Stav'!DB183-'Elektřina Stav'!DA183)*'Elektřina Stav'!$N183)</f>
        <v>0</v>
      </c>
      <c r="DB183" s="1">
        <f>(('Elektřina Stav'!DC183-'Elektřina Stav'!DB183)*'Elektřina Stav'!$N183)</f>
        <v>0</v>
      </c>
      <c r="DC183" s="1">
        <f>(('Elektřina Stav'!DD183-'Elektřina Stav'!DC183)*'Elektřina Stav'!$N183)</f>
        <v>0</v>
      </c>
      <c r="DD183" s="1">
        <f>(('Elektřina Stav'!DE183-'Elektřina Stav'!DD183)*'Elektřina Stav'!$N183)</f>
        <v>0</v>
      </c>
      <c r="DE183" s="1">
        <f>(('Elektřina Stav'!DF183-'Elektřina Stav'!DE183)*'Elektřina Stav'!$N183)</f>
        <v>0</v>
      </c>
      <c r="DF183" s="1">
        <f>(('Elektřina Stav'!DG183-'Elektřina Stav'!DF183)*'Elektřina Stav'!$N183)</f>
        <v>0</v>
      </c>
      <c r="DG183" s="1">
        <f>(('Elektřina Stav'!DH183-'Elektřina Stav'!DG183)*'Elektřina Stav'!$N183)</f>
        <v>0</v>
      </c>
      <c r="DH183" s="1">
        <f>(('Elektřina Stav'!DI183-'Elektřina Stav'!DH183)*'Elektřina Stav'!$N183)</f>
        <v>0</v>
      </c>
      <c r="DI183" s="1">
        <f>(('Elektřina Stav'!DJ183-'Elektřina Stav'!DI183)*'Elektřina Stav'!$N183)</f>
        <v>0</v>
      </c>
      <c r="DJ183" s="1">
        <f>(('Elektřina Stav'!DK183-'Elektřina Stav'!DJ183)*'Elektřina Stav'!$N183)</f>
        <v>0</v>
      </c>
      <c r="DK183" s="1">
        <f>(('Elektřina Stav'!DL183-'Elektřina Stav'!DK183)*'Elektřina Stav'!$N183)</f>
        <v>0</v>
      </c>
      <c r="DL183" s="1">
        <f>(('Elektřina Stav'!DM183-'Elektřina Stav'!DL183)*'Elektřina Stav'!$N183)</f>
        <v>0</v>
      </c>
      <c r="DM183" s="1">
        <f>(('Elektřina Stav'!DN183-'Elektřina Stav'!DM183)*'Elektřina Stav'!$N183)</f>
        <v>0</v>
      </c>
      <c r="DN183" s="1">
        <f>(('Elektřina Stav'!DO183-'Elektřina Stav'!DN183)*'Elektřina Stav'!$N183)</f>
        <v>0</v>
      </c>
    </row>
    <row r="184" spans="1:123">
      <c r="A184" s="1" t="str">
        <f>'Elektřina Stav'!A184</f>
        <v>ION</v>
      </c>
      <c r="B184" s="1" t="str">
        <f>'Elektřina Stav'!B184</f>
        <v>H</v>
      </c>
      <c r="C184" s="1">
        <f>'Elektřina Stav'!C184</f>
        <v>32</v>
      </c>
      <c r="D184" s="1" t="str">
        <f>'Elektřina Stav'!D184</f>
        <v>PT4</v>
      </c>
      <c r="E184" s="1" t="str">
        <f>'Elektřina Stav'!E184</f>
        <v>Core</v>
      </c>
      <c r="F184" s="8">
        <f>'Elektřina Stav'!F184</f>
        <v>45</v>
      </c>
      <c r="G184" s="8">
        <f>'Elektřina Stav'!G184</f>
        <v>4500</v>
      </c>
      <c r="H184" s="1">
        <f>'Elektřina Stav'!H184</f>
        <v>6</v>
      </c>
      <c r="I184" s="5">
        <f>'Elektřina Stav'!I184</f>
        <v>400</v>
      </c>
      <c r="J184" s="1" t="str">
        <f>'Elektřina Stav'!J184</f>
        <v>C02</v>
      </c>
      <c r="K184" s="6">
        <f>'Elektřina Stav'!K184</f>
        <v>0</v>
      </c>
      <c r="L184" s="7" t="str">
        <f>'Elektřina Stav'!L184</f>
        <v>MA-0807A731-11</v>
      </c>
      <c r="M184" s="8">
        <f>'Elektřina Stav'!M184</f>
        <v>0</v>
      </c>
      <c r="N184" s="1">
        <f>'Elektřina Stav'!N184</f>
        <v>1</v>
      </c>
      <c r="AB184" s="1">
        <f>('Elektřina Stav'!AC184-'Elektřina Stav'!AB184)*'Elektřina Stav'!$N184</f>
        <v>0</v>
      </c>
      <c r="AC184" s="1">
        <f>('Elektřina Stav'!AD184-'Elektřina Stav'!AC184)*'Elektřina Stav'!$N184</f>
        <v>0</v>
      </c>
      <c r="AD184" s="1">
        <f>('Elektřina Stav'!AE184-'Elektřina Stav'!AD184)*'Elektřina Stav'!$N184</f>
        <v>0</v>
      </c>
      <c r="AE184" s="1">
        <f>('Elektřina Stav'!AF184-'Elektřina Stav'!AE184)*'Elektřina Stav'!$N184</f>
        <v>0</v>
      </c>
      <c r="AF184" s="1">
        <f>('Elektřina Stav'!AG184-'Elektřina Stav'!AF184)*'Elektřina Stav'!$N184</f>
        <v>0</v>
      </c>
      <c r="AG184" s="1">
        <f>('Elektřina Stav'!AH184-'Elektřina Stav'!AG184)*'Elektřina Stav'!$N184</f>
        <v>0</v>
      </c>
      <c r="AH184" s="1">
        <f>('Elektřina Stav'!AI184-'Elektřina Stav'!AH184)*'Elektřina Stav'!$N184</f>
        <v>0</v>
      </c>
      <c r="AI184" s="1">
        <f>('Elektřina Stav'!AJ184-'Elektřina Stav'!AI184)*'Elektřina Stav'!$N184</f>
        <v>0</v>
      </c>
      <c r="AJ184" s="1">
        <f>('Elektřina Stav'!AK184-'Elektřina Stav'!AJ184)*'Elektřina Stav'!$N184</f>
        <v>0</v>
      </c>
      <c r="AK184" s="1">
        <f>('Elektřina Stav'!AL184-'Elektřina Stav'!AK184)*'Elektřina Stav'!$N184</f>
        <v>0</v>
      </c>
      <c r="AL184" s="1">
        <f>('Elektřina Stav'!AM184-'Elektřina Stav'!AL184)*'Elektřina Stav'!$N184</f>
        <v>0</v>
      </c>
      <c r="AM184" s="1">
        <f>('Elektřina Stav'!AN184-'Elektřina Stav'!AM184)*'Elektřina Stav'!$N184</f>
        <v>0</v>
      </c>
      <c r="AN184" s="1">
        <f>('Elektřina Stav'!AO184-'Elektřina Stav'!AN184)*'Elektřina Stav'!$N184</f>
        <v>0</v>
      </c>
      <c r="AO184" s="1">
        <f>('Elektřina Stav'!AP184-'Elektřina Stav'!AO184)*'Elektřina Stav'!$N184</f>
        <v>0</v>
      </c>
      <c r="AP184" s="1">
        <f>('Elektřina Stav'!AQ184-'Elektřina Stav'!AP184)*'Elektřina Stav'!$N184</f>
        <v>294007</v>
      </c>
      <c r="AQ184" s="1">
        <f>('Elektřina Stav'!AR184-'Elektřina Stav'!AQ184)*'Elektřina Stav'!$N184</f>
        <v>2901</v>
      </c>
      <c r="AR184" s="1">
        <f>('Elektřina Stav'!AS184-'Elektřina Stav'!AR184)*'Elektřina Stav'!$N184</f>
        <v>8143</v>
      </c>
      <c r="AS184" s="1">
        <f>('Elektřina Stav'!AT184-'Elektřina Stav'!AS184)*'Elektřina Stav'!$N184</f>
        <v>4976</v>
      </c>
      <c r="AT184" s="1">
        <f>('Elektřina Stav'!AU184-'Elektřina Stav'!AT184)*'Elektřina Stav'!$N184</f>
        <v>14488</v>
      </c>
      <c r="AU184" s="1">
        <f>('Elektřina Stav'!AV184-'Elektřina Stav'!AU184)*'Elektřina Stav'!$N184</f>
        <v>7070</v>
      </c>
      <c r="AV184" s="1">
        <f>('Elektřina Stav'!AW184-'Elektřina Stav'!AV184)*'Elektřina Stav'!$N184</f>
        <v>14795</v>
      </c>
      <c r="AW184" s="1">
        <f>('Elektřina Stav'!AX184-'Elektřina Stav'!AW184)*'Elektřina Stav'!$N184</f>
        <v>5360</v>
      </c>
      <c r="AX184" s="1">
        <f>('Elektřina Stav'!AY184-'Elektřina Stav'!AX184)*'Elektřina Stav'!$N184</f>
        <v>6162</v>
      </c>
      <c r="AY184" s="1">
        <f>('Elektřina Stav'!AZ184-'Elektřina Stav'!AY184)*'Elektřina Stav'!$N184</f>
        <v>8327</v>
      </c>
      <c r="AZ184" s="1">
        <f>('Elektřina Stav'!BA184-'Elektřina Stav'!AZ184)*'Elektřina Stav'!$N184</f>
        <v>9285</v>
      </c>
      <c r="BA184" s="1">
        <f>('Elektřina Stav'!BB184-'Elektřina Stav'!BA184)*'Elektřina Stav'!$N184</f>
        <v>10644</v>
      </c>
      <c r="BB184" s="1">
        <f>('Elektřina Stav'!BC184-'Elektřina Stav'!BB184)*'Elektřina Stav'!$N184</f>
        <v>11577</v>
      </c>
      <c r="BC184" s="1">
        <f>('Elektřina Stav'!BD184-'Elektřina Stav'!BC184)*'Elektřina Stav'!$N184</f>
        <v>9964</v>
      </c>
      <c r="BD184" s="1">
        <f>('Elektřina Stav'!BE184-'Elektřina Stav'!BD184)*'Elektřina Stav'!$N184</f>
        <v>8585</v>
      </c>
      <c r="BE184" s="1">
        <f>('Elektřina Stav'!BF184-'Elektřina Stav'!BE184)*'Elektřina Stav'!$N184</f>
        <v>7201</v>
      </c>
      <c r="BF184" s="1">
        <f>('Elektřina Stav'!BG184-'Elektřina Stav'!BF184)*'Elektřina Stav'!$N184</f>
        <v>6172</v>
      </c>
      <c r="BG184" s="1">
        <f>('Elektřina Stav'!BH184-'Elektřina Stav'!BG184)*'Elektřina Stav'!$N184</f>
        <v>5446</v>
      </c>
      <c r="BH184" s="1">
        <f>('Elektřina Stav'!BI184-'Elektřina Stav'!BH184)*'Elektřina Stav'!$N184</f>
        <v>5347</v>
      </c>
      <c r="BI184" s="1">
        <f>('Elektřina Stav'!BJ184-'Elektřina Stav'!BI184)*'Elektřina Stav'!$N184</f>
        <v>4738</v>
      </c>
      <c r="BJ184" s="1">
        <f>('Elektřina Stav'!BK184-'Elektřina Stav'!BJ184)*'Elektřina Stav'!$N184</f>
        <v>8501</v>
      </c>
      <c r="BK184" s="1">
        <f>('Elektřina Stav'!BL184-'Elektřina Stav'!BK184)*'Elektřina Stav'!$N184</f>
        <v>6915</v>
      </c>
      <c r="BL184" s="1">
        <f>('Elektřina Stav'!BM184-'Elektřina Stav'!BL184)*'Elektřina Stav'!$N184</f>
        <v>3303</v>
      </c>
      <c r="BM184" s="1">
        <f>('Elektřina Stav'!BN184-'Elektřina Stav'!BM184)*'Elektřina Stav'!$N184</f>
        <v>7791</v>
      </c>
      <c r="BN184" s="1">
        <f>('Elektřina Stav'!BO184-'Elektřina Stav'!BN184)*'Elektřina Stav'!$N184</f>
        <v>6388</v>
      </c>
      <c r="BO184" s="1">
        <f>('Elektřina Stav'!BP184-'Elektřina Stav'!BO184)*'Elektřina Stav'!$N184</f>
        <v>13523</v>
      </c>
      <c r="BP184" s="1">
        <f>('Elektřina Stav'!BQ184-'Elektřina Stav'!BP184)*'Elektřina Stav'!$N184</f>
        <v>7121</v>
      </c>
      <c r="BQ184" s="1">
        <f>('Elektřina Stav'!BR184-'Elektřina Stav'!BQ184)*'Elektřina Stav'!$N184</f>
        <v>5372</v>
      </c>
      <c r="BR184" s="1">
        <f>('Elektřina Stav'!BS184-'Elektřina Stav'!BR184)*'Elektřina Stav'!$N184</f>
        <v>6148</v>
      </c>
      <c r="BS184" s="1">
        <f>('Elektřina Stav'!BT184-'Elektřina Stav'!BS184)*'Elektřina Stav'!$N184</f>
        <v>3222</v>
      </c>
      <c r="BT184" s="1">
        <f>('Elektřina Stav'!BU184-'Elektřina Stav'!BT184)*'Elektřina Stav'!$N184</f>
        <v>101</v>
      </c>
      <c r="BU184" s="1">
        <f>('Elektřina Stav'!BV184-'Elektřina Stav'!BU184)*'Elektřina Stav'!$N184</f>
        <v>93</v>
      </c>
      <c r="BV184" s="1">
        <f>('Elektřina Stav'!BW184-'Elektřina Stav'!BV184)*'Elektřina Stav'!$N184</f>
        <v>580</v>
      </c>
      <c r="BW184" s="1">
        <f>('Elektřina Stav'!BX184-'Elektřina Stav'!BW184)*'Elektřina Stav'!$N184</f>
        <v>572</v>
      </c>
      <c r="BX184" s="1">
        <f>('Elektřina Stav'!BY184-'Elektřina Stav'!BX184)*'Elektřina Stav'!$N184</f>
        <v>445</v>
      </c>
      <c r="BY184" s="1">
        <f>('Elektřina Stav'!BZ184-'Elektřina Stav'!BY184)*'Elektřina Stav'!$N184</f>
        <v>581</v>
      </c>
      <c r="BZ184" s="1">
        <f>('Elektřina Stav'!CA184-'Elektřina Stav'!BZ184)*'Elektřina Stav'!$N184</f>
        <v>755</v>
      </c>
      <c r="CA184" s="1">
        <f>('Elektřina Stav'!CB184-'Elektřina Stav'!CA184)*'Elektřina Stav'!$N184</f>
        <v>1287</v>
      </c>
      <c r="CB184" s="1">
        <f>('Elektřina Stav'!CC184-'Elektřina Stav'!CB184)*'Elektřina Stav'!$N184</f>
        <v>1281</v>
      </c>
      <c r="CC184" s="1">
        <f>('Elektřina Stav'!CD184-'Elektřina Stav'!CC184)*'Elektřina Stav'!$N184</f>
        <v>1139</v>
      </c>
      <c r="CD184" s="1">
        <f>('Elektřina Stav'!CE184-'Elektřina Stav'!CD184)*'Elektřina Stav'!$N184</f>
        <v>1186</v>
      </c>
      <c r="CE184" s="1">
        <f>('Elektřina Stav'!CF184-'Elektřina Stav'!CE184)*'Elektřina Stav'!$N184</f>
        <v>946</v>
      </c>
      <c r="CF184" s="1">
        <f>('Elektřina Stav'!CG184-'Elektřina Stav'!CF184)*'Elektřina Stav'!$N184</f>
        <v>258</v>
      </c>
      <c r="CG184" s="1">
        <f>('Elektřina Stav'!CH184-'Elektřina Stav'!CG184)*'Elektřina Stav'!$N184</f>
        <v>206</v>
      </c>
      <c r="CH184" s="1">
        <f>('Elektřina Stav'!CI184-'Elektřina Stav'!CH184)*'Elektřina Stav'!$N184</f>
        <v>136</v>
      </c>
      <c r="CI184" s="1">
        <f>('Elektřina Stav'!CJ184-'Elektřina Stav'!CI184)*'Elektřina Stav'!$N184</f>
        <v>141</v>
      </c>
      <c r="CJ184" s="1">
        <f>('Elektřina Stav'!CK184-'Elektřina Stav'!CJ184)*'Elektřina Stav'!$N184</f>
        <v>188</v>
      </c>
      <c r="CK184" s="1">
        <f>('Elektřina Stav'!CL184-'Elektřina Stav'!CK184)*'Elektřina Stav'!$N184</f>
        <v>193</v>
      </c>
      <c r="CL184" s="1">
        <f>('Elektřina Stav'!CM184-'Elektřina Stav'!CL184)*'Elektřina Stav'!$N184</f>
        <v>550</v>
      </c>
      <c r="CM184" s="1">
        <f>('Elektřina Stav'!CN184-'Elektřina Stav'!CM184)*'Elektřina Stav'!$N184</f>
        <v>782</v>
      </c>
      <c r="CN184" s="1">
        <f>('Elektřina Stav'!CO184-'Elektřina Stav'!CN184)*'Elektřina Stav'!$N184</f>
        <v>760</v>
      </c>
      <c r="CO184" s="1">
        <f>('Elektřina Stav'!CP184-'Elektřina Stav'!CO184)*'Elektřina Stav'!$N184</f>
        <v>920</v>
      </c>
      <c r="CP184" s="1">
        <f>('Elektřina Stav'!CQ184-'Elektřina Stav'!CP184)*'Elektřina Stav'!$N184</f>
        <v>930</v>
      </c>
      <c r="CQ184" s="1">
        <f>('Elektřina Stav'!CR184-'Elektřina Stav'!CQ184)*'Elektřina Stav'!$N184</f>
        <v>122</v>
      </c>
      <c r="CR184" s="1">
        <f>('Elektřina Stav'!CS184-'Elektřina Stav'!CR184)*'Elektřina Stav'!$N184</f>
        <v>109</v>
      </c>
      <c r="CS184" s="1">
        <f>('Elektřina Stav'!CT184-'Elektřina Stav'!CS184)*'Elektřina Stav'!$N184</f>
        <v>90</v>
      </c>
      <c r="CT184" s="1">
        <f>('Elektřina Stav'!CU184-'Elektřina Stav'!CT184)*'Elektřina Stav'!$N184</f>
        <v>63</v>
      </c>
      <c r="CU184" s="1">
        <f>('Elektřina Stav'!CV184-'Elektřina Stav'!CU184)*'Elektřina Stav'!$N184</f>
        <v>83</v>
      </c>
      <c r="CV184" s="1">
        <f>('Elektřina Stav'!CW184-'Elektřina Stav'!CV184)*'Elektřina Stav'!$N184</f>
        <v>93</v>
      </c>
      <c r="CW184" s="1">
        <f>('Elektřina Stav'!CX184-'Elektřina Stav'!CW184)*'Elektřina Stav'!$N184</f>
        <v>100</v>
      </c>
      <c r="CX184" s="1">
        <f>('Elektřina Stav'!CY184-'Elektřina Stav'!CX184)*'Elektřina Stav'!$N184</f>
        <v>105</v>
      </c>
      <c r="CY184" s="1">
        <f>('Elektřina Stav'!CZ184-'Elektřina Stav'!CY184)*'Elektřina Stav'!$N184</f>
        <v>556</v>
      </c>
      <c r="CZ184" s="1">
        <f>('Elektřina Stav'!DA184-'Elektřina Stav'!CZ184)*'Elektřina Stav'!$N184</f>
        <v>1030</v>
      </c>
      <c r="DA184" s="1">
        <f>('Elektřina Stav'!DB184-'Elektřina Stav'!DA184)*'Elektřina Stav'!$N184</f>
        <v>689</v>
      </c>
      <c r="DB184" s="1">
        <f>('Elektřina Stav'!DC184-'Elektřina Stav'!DB184)*'Elektřina Stav'!$N184</f>
        <v>70</v>
      </c>
      <c r="DC184" s="1">
        <f>('Elektřina Stav'!DD184-'Elektřina Stav'!DC184)*'Elektřina Stav'!$N184</f>
        <v>29</v>
      </c>
      <c r="DD184" s="1">
        <f>('Elektřina Stav'!DE184-'Elektřina Stav'!DD184)*'Elektřina Stav'!$N184</f>
        <v>25</v>
      </c>
      <c r="DE184" s="1">
        <f>('Elektřina Stav'!DF184-'Elektřina Stav'!DE184)*'Elektřina Stav'!$N184</f>
        <v>26</v>
      </c>
      <c r="DF184" s="1">
        <f>('Elektřina Stav'!DG184-'Elektřina Stav'!DF184)*'Elektřina Stav'!$N184</f>
        <v>31</v>
      </c>
      <c r="DG184" s="1">
        <f>('Elektřina Stav'!DH184-'Elektřina Stav'!DG184)*'Elektřina Stav'!$N184</f>
        <v>27</v>
      </c>
      <c r="DH184" s="1">
        <f>('Elektřina Stav'!DI184-'Elektřina Stav'!DH184)*'Elektřina Stav'!$N184</f>
        <v>40</v>
      </c>
      <c r="DI184" s="1">
        <f>('Elektřina Stav'!DJ184-'Elektřina Stav'!DI184)*'Elektřina Stav'!$N184</f>
        <v>41</v>
      </c>
      <c r="DJ184" s="1">
        <f>('Elektřina Stav'!DK184-'Elektřina Stav'!DJ184)*'Elektřina Stav'!$N184</f>
        <v>44</v>
      </c>
      <c r="DK184" s="1">
        <f>('Elektřina Stav'!DL184-'Elektřina Stav'!DK184)*'Elektřina Stav'!$N184</f>
        <v>27</v>
      </c>
      <c r="DL184" s="1">
        <f>('Elektřina Stav'!DM184-'Elektřina Stav'!DL184)*'Elektřina Stav'!$N184</f>
        <v>883</v>
      </c>
      <c r="DM184" s="1">
        <f>('Elektřina Stav'!DN184-'Elektřina Stav'!DM184)*'Elektřina Stav'!$N184</f>
        <v>5</v>
      </c>
      <c r="DN184" s="1">
        <f>('Elektřina Stav'!DO184-'Elektřina Stav'!DN184)*'Elektřina Stav'!$N184</f>
        <v>5</v>
      </c>
      <c r="DO184" s="1">
        <f>('Elektřina Stav'!DP184-'Elektřina Stav'!DO184)*'Elektřina Stav'!$N184</f>
        <v>1</v>
      </c>
    </row>
    <row r="185" spans="1:123">
      <c r="A185" s="1" t="str">
        <f>'Elektřina Stav'!A185</f>
        <v>Dko</v>
      </c>
      <c r="B185" s="1" t="str">
        <f>'Elektřina Stav'!B185</f>
        <v>H</v>
      </c>
      <c r="C185" s="1">
        <f>'Elektřina Stav'!C185</f>
        <v>0</v>
      </c>
      <c r="D185" s="1" t="str">
        <f>'Elektřina Stav'!D185</f>
        <v>HT22</v>
      </c>
      <c r="E185" s="1" t="str">
        <f>'Elektřina Stav'!E185</f>
        <v>I.P.P.E. s.r.o.</v>
      </c>
      <c r="F185" s="8">
        <f>'Elektřina Stav'!F185</f>
        <v>24</v>
      </c>
      <c r="G185" s="8">
        <f>'Elektřina Stav'!G185</f>
        <v>0</v>
      </c>
      <c r="H185" s="1">
        <f>'Elektřina Stav'!H185</f>
        <v>0</v>
      </c>
      <c r="I185" s="5">
        <f>'Elektřina Stav'!I185</f>
        <v>0</v>
      </c>
      <c r="J185" s="1">
        <f>'Elektřina Stav'!J185</f>
        <v>0</v>
      </c>
      <c r="K185" s="6" t="str">
        <f>'Elektřina Stav'!K185</f>
        <v>Kompenzace</v>
      </c>
      <c r="L185" s="7" t="str">
        <f>'Elektřina Stav'!L185</f>
        <v>N1012175</v>
      </c>
      <c r="M185" s="8">
        <f>'Elektřina Stav'!M185</f>
        <v>0</v>
      </c>
      <c r="N185" s="1">
        <f>'Elektřina Stav'!N185</f>
        <v>10</v>
      </c>
      <c r="BB185" s="1">
        <f>('Elektřina Stav'!BC185-'Elektřina Stav'!BB185)*'Elektřina Stav'!$N185</f>
        <v>4500</v>
      </c>
      <c r="BC185" s="1">
        <f>('Elektřina Stav'!BD185-'Elektřina Stav'!BC185)*'Elektřina Stav'!$N185</f>
        <v>3220</v>
      </c>
      <c r="BD185" s="1">
        <f>('Elektřina Stav'!BE185-'Elektřina Stav'!BD185)*'Elektřina Stav'!$N185</f>
        <v>2680</v>
      </c>
      <c r="BE185" s="1">
        <f>('Elektřina Stav'!BF185-'Elektřina Stav'!BE185)*'Elektřina Stav'!$N185</f>
        <v>1100</v>
      </c>
      <c r="BF185" s="1">
        <f>('Elektřina Stav'!BG185-'Elektřina Stav'!BF185)*'Elektřina Stav'!$N185</f>
        <v>1830</v>
      </c>
      <c r="BG185" s="1">
        <f>('Elektřina Stav'!BH185-'Elektřina Stav'!BG185)*'Elektřina Stav'!$N185</f>
        <v>1290</v>
      </c>
      <c r="BH185" s="1">
        <f>('Elektřina Stav'!BI185-'Elektřina Stav'!BH185)*'Elektřina Stav'!$N185</f>
        <v>2530</v>
      </c>
      <c r="BI185" s="1">
        <f>('Elektřina Stav'!BJ185-'Elektřina Stav'!BI185)*'Elektřina Stav'!$N185</f>
        <v>4250</v>
      </c>
      <c r="BJ185" s="1">
        <f>('Elektřina Stav'!BK185-'Elektřina Stav'!BJ185)*'Elektřina Stav'!$N185</f>
        <v>3090</v>
      </c>
      <c r="BK185" s="1">
        <f>('Elektřina Stav'!BL185-'Elektřina Stav'!BK185)*'Elektřina Stav'!$N185</f>
        <v>1940</v>
      </c>
      <c r="BL185" s="1">
        <f>('Elektřina Stav'!BM185-'Elektřina Stav'!BL185)*'Elektřina Stav'!$N185</f>
        <v>3160</v>
      </c>
      <c r="BM185" s="1">
        <f>('Elektřina Stav'!BN185-'Elektřina Stav'!BM185)*'Elektřina Stav'!$N185</f>
        <v>4410</v>
      </c>
      <c r="BN185" s="1">
        <f>('Elektřina Stav'!BO185-'Elektřina Stav'!BN185)*'Elektřina Stav'!$N185</f>
        <v>4210</v>
      </c>
      <c r="BO185" s="1">
        <f>('Elektřina Stav'!BP185-'Elektřina Stav'!BO185)*'Elektřina Stav'!$N185</f>
        <v>4200</v>
      </c>
      <c r="BP185" s="1">
        <f>('Elektřina Stav'!BQ185-'Elektřina Stav'!BP185)*'Elektřina Stav'!$N185</f>
        <v>4490</v>
      </c>
      <c r="BQ185" s="1">
        <f>('Elektřina Stav'!BR185-'Elektřina Stav'!BQ185)*'Elektřina Stav'!$N185</f>
        <v>4030</v>
      </c>
      <c r="BR185" s="1">
        <f>('Elektřina Stav'!BS185-'Elektřina Stav'!BR185)*'Elektřina Stav'!$N185</f>
        <v>4150</v>
      </c>
      <c r="BS185" s="1">
        <f>('Elektřina Stav'!BT185-'Elektřina Stav'!BS185)*'Elektřina Stav'!$N185</f>
        <v>4360</v>
      </c>
      <c r="BT185" s="1">
        <f>('Elektřina Stav'!BU185-'Elektřina Stav'!BT185)*'Elektřina Stav'!$N185</f>
        <v>4400</v>
      </c>
      <c r="BU185" s="1">
        <f>('Elektřina Stav'!BV185-'Elektřina Stav'!BU185)*'Elektřina Stav'!$N185</f>
        <v>4120</v>
      </c>
      <c r="BV185" s="1">
        <f>('Elektřina Stav'!BW185-'Elektřina Stav'!BV185)*'Elektřina Stav'!$N185</f>
        <v>4530</v>
      </c>
      <c r="BW185" s="1">
        <f>('Elektřina Stav'!BX185-'Elektřina Stav'!BW185)*'Elektřina Stav'!$N185</f>
        <v>2550</v>
      </c>
      <c r="BX185" s="1">
        <f>('Elektřina Stav'!BY185-'Elektřina Stav'!BX185)*'Elektřina Stav'!$N185</f>
        <v>1050</v>
      </c>
      <c r="BY185" s="1">
        <f>('Elektřina Stav'!BZ185-'Elektřina Stav'!BY185)*'Elektřina Stav'!$N185</f>
        <v>810</v>
      </c>
      <c r="BZ185" s="1">
        <f>('Elektřina Stav'!CA185-'Elektřina Stav'!BZ185)*'Elektřina Stav'!$N185</f>
        <v>940</v>
      </c>
      <c r="CA185" s="1">
        <f>('Elektřina Stav'!CB185-'Elektřina Stav'!CA185)*'Elektřina Stav'!$N185</f>
        <v>2850</v>
      </c>
      <c r="CB185" s="1">
        <f>('Elektřina Stav'!CC185-'Elektřina Stav'!CB185)*'Elektřina Stav'!$N185</f>
        <v>2730</v>
      </c>
      <c r="CC185" s="1">
        <f>('Elektřina Stav'!CD185-'Elektřina Stav'!CC185)*'Elektřina Stav'!$N185</f>
        <v>2450</v>
      </c>
      <c r="CD185" s="1">
        <f>('Elektřina Stav'!CE185-'Elektřina Stav'!CD185)*'Elektřina Stav'!$N185</f>
        <v>2550</v>
      </c>
      <c r="CE185" s="1">
        <f>('Elektřina Stav'!CF185-'Elektřina Stav'!CE185)*'Elektřina Stav'!$N185</f>
        <v>2820</v>
      </c>
      <c r="CF185" s="1">
        <f>('Elektřina Stav'!CG185-'Elektřina Stav'!CF185)*'Elektřina Stav'!$N185</f>
        <v>2760</v>
      </c>
      <c r="CG185" s="1">
        <f>('Elektřina Stav'!CH185-'Elektřina Stav'!CG185)*'Elektřina Stav'!$N185</f>
        <v>2500</v>
      </c>
      <c r="CH185" s="1">
        <f>('Elektřina Stav'!CI185-'Elektřina Stav'!CH185)*'Elektřina Stav'!$N185</f>
        <v>2970</v>
      </c>
      <c r="CI185" s="1">
        <f>('Elektřina Stav'!CJ185-'Elektřina Stav'!CI185)*'Elektřina Stav'!$N185</f>
        <v>2860</v>
      </c>
      <c r="CJ185" s="1">
        <f>('Elektřina Stav'!CK185-'Elektřina Stav'!CJ185)*'Elektřina Stav'!$N185</f>
        <v>2870</v>
      </c>
      <c r="CK185" s="1">
        <f>('Elektřina Stav'!CL185-'Elektřina Stav'!CK185)*'Elektřina Stav'!$N185</f>
        <v>2760</v>
      </c>
      <c r="CL185" s="1">
        <f>('Elektřina Stav'!CM185-'Elektřina Stav'!CL185)*'Elektřina Stav'!$N185</f>
        <v>2480</v>
      </c>
      <c r="CM185" s="1">
        <f>('Elektřina Stav'!CN185-'Elektřina Stav'!CM185)*'Elektřina Stav'!$N185</f>
        <v>2900</v>
      </c>
      <c r="CN185" s="1">
        <f>('Elektřina Stav'!CO185-'Elektřina Stav'!CN185)*'Elektřina Stav'!$N185</f>
        <v>2740</v>
      </c>
      <c r="CO185" s="1">
        <f>('Elektřina Stav'!CP185-'Elektřina Stav'!CO185)*'Elektřina Stav'!$N185</f>
        <v>2450</v>
      </c>
      <c r="CP185" s="1">
        <f>('Elektřina Stav'!CQ185-'Elektřina Stav'!CP185)*'Elektřina Stav'!$N185</f>
        <v>2740</v>
      </c>
      <c r="CQ185" s="1">
        <f>('Elektřina Stav'!CR185-'Elektřina Stav'!CQ185)*'Elektřina Stav'!$N185</f>
        <v>2650</v>
      </c>
      <c r="CR185" s="1">
        <f>('Elektřina Stav'!CS185-'Elektřina Stav'!CR185)*'Elektřina Stav'!$N185</f>
        <v>2670</v>
      </c>
      <c r="CS185" s="1">
        <f>('Elektřina Stav'!CT185-'Elektřina Stav'!CS185)*'Elektřina Stav'!$N185</f>
        <v>3870</v>
      </c>
      <c r="CT185" s="1">
        <f>('Elektřina Stav'!CU185-'Elektřina Stav'!CT185)*'Elektřina Stav'!$N185</f>
        <v>100</v>
      </c>
      <c r="CU185" s="1">
        <f>('Elektřina Stav'!CV185-'Elektřina Stav'!CU185)*'Elektřina Stav'!$N185</f>
        <v>0</v>
      </c>
      <c r="CV185" s="1">
        <f>('Elektřina Stav'!CW185-'Elektřina Stav'!CV185)*'Elektřina Stav'!$N185</f>
        <v>0</v>
      </c>
      <c r="CW185" s="1">
        <f>('Elektřina Stav'!CX185-'Elektřina Stav'!CW185)*'Elektřina Stav'!$N185</f>
        <v>0</v>
      </c>
      <c r="CX185" s="1">
        <f>('Elektřina Stav'!CY185-'Elektřina Stav'!CX185)*'Elektřina Stav'!$N185</f>
        <v>0</v>
      </c>
      <c r="CY185" s="1">
        <f>('Elektřina Stav'!CZ185-'Elektřina Stav'!CY185)*'Elektřina Stav'!$N185</f>
        <v>0</v>
      </c>
      <c r="CZ185" s="1">
        <f>('Elektřina Stav'!DA185-'Elektřina Stav'!CZ185)*'Elektřina Stav'!$N185</f>
        <v>0</v>
      </c>
      <c r="DA185" s="1">
        <f>('Elektřina Stav'!DB185-'Elektřina Stav'!DA185)*'Elektřina Stav'!$N185</f>
        <v>0</v>
      </c>
      <c r="DB185" s="1">
        <f>('Elektřina Stav'!DC185-'Elektřina Stav'!DB185)*'Elektřina Stav'!$N185</f>
        <v>0</v>
      </c>
      <c r="DC185" s="1">
        <f>('Elektřina Stav'!DD185-'Elektřina Stav'!DC185)*'Elektřina Stav'!$N185</f>
        <v>0</v>
      </c>
      <c r="DD185" s="1">
        <f>('Elektřina Stav'!DE185-'Elektřina Stav'!DD185)*'Elektřina Stav'!$N185</f>
        <v>0</v>
      </c>
      <c r="DE185" s="1">
        <f>('Elektřina Stav'!DF185-'Elektřina Stav'!DE185)*'Elektřina Stav'!$N185</f>
        <v>0</v>
      </c>
      <c r="DF185" s="1">
        <f>('Elektřina Stav'!DG185-'Elektřina Stav'!DF185)*'Elektřina Stav'!$N185</f>
        <v>0</v>
      </c>
      <c r="DG185" s="1">
        <f>('Elektřina Stav'!DH185-'Elektřina Stav'!DG185)*'Elektřina Stav'!$N185</f>
        <v>0</v>
      </c>
      <c r="DH185" s="1">
        <f>('Elektřina Stav'!DI185-'Elektřina Stav'!DH185)*'Elektřina Stav'!$N185</f>
        <v>0</v>
      </c>
      <c r="DI185" s="1">
        <f>('Elektřina Stav'!DJ185-'Elektřina Stav'!DI185)*'Elektřina Stav'!$N185</f>
        <v>0</v>
      </c>
      <c r="DJ185" s="1">
        <f>('Elektřina Stav'!DK185-'Elektřina Stav'!DJ185)*'Elektřina Stav'!$N185</f>
        <v>0</v>
      </c>
      <c r="DK185" s="1">
        <f>('Elektřina Stav'!DL185-'Elektřina Stav'!DK185)*'Elektřina Stav'!$N185</f>
        <v>0</v>
      </c>
      <c r="DL185" s="1">
        <f>('Elektřina Stav'!DM185-'Elektřina Stav'!DL185)*'Elektřina Stav'!$N185</f>
        <v>0</v>
      </c>
      <c r="DM185" s="1">
        <f>('Elektřina Stav'!DN185-'Elektřina Stav'!DM185)*'Elektřina Stav'!$N185</f>
        <v>0</v>
      </c>
      <c r="DN185" s="1">
        <f>('Elektřina Stav'!DO185-'Elektřina Stav'!DN185)*'Elektřina Stav'!$N185</f>
        <v>0</v>
      </c>
      <c r="DO185" s="1">
        <f>('Elektřina Stav'!DP185-'Elektřina Stav'!DO185)*'Elektřina Stav'!$N185</f>
        <v>0</v>
      </c>
      <c r="DP185" s="1">
        <f>('Elektřina Stav'!DQ185-'Elektřina Stav'!DP185)*'Elektřina Stav'!$N185</f>
        <v>0</v>
      </c>
      <c r="DQ185" s="1">
        <f>('Elektřina Stav'!DR185-'Elektřina Stav'!DQ185)*'Elektřina Stav'!$N185</f>
        <v>0</v>
      </c>
      <c r="DR185" s="1">
        <f>('Elektřina Stav'!DS185-'Elektřina Stav'!DR185)*'Elektřina Stav'!$N185</f>
        <v>0</v>
      </c>
      <c r="DS185" s="1">
        <f>('Elektřina Stav'!DT185-'Elektřina Stav'!DS185)*'Elektřina Stav'!$N185</f>
        <v>0</v>
      </c>
    </row>
    <row r="186" spans="1:123">
      <c r="A186" s="1" t="str">
        <f>'Elektřina Stav'!A186</f>
        <v>DT1</v>
      </c>
      <c r="B186" s="1" t="str">
        <f>'Elektřina Stav'!B186</f>
        <v>H</v>
      </c>
      <c r="C186" s="1">
        <f>'Elektřina Stav'!C186</f>
        <v>0</v>
      </c>
      <c r="D186" s="1" t="str">
        <f>'Elektřina Stav'!D186</f>
        <v>HT22</v>
      </c>
      <c r="E186" s="1">
        <f>'Elektřina Stav'!E186</f>
        <v>0</v>
      </c>
      <c r="F186" s="8">
        <f>'Elektřina Stav'!F186</f>
        <v>0</v>
      </c>
      <c r="G186" s="8">
        <f>'Elektřina Stav'!G186</f>
        <v>0</v>
      </c>
      <c r="H186" s="1">
        <f>'Elektřina Stav'!H186</f>
        <v>0</v>
      </c>
      <c r="I186" s="5">
        <f>'Elektřina Stav'!I186</f>
        <v>0</v>
      </c>
      <c r="J186" s="1">
        <f>'Elektřina Stav'!J186</f>
        <v>0</v>
      </c>
      <c r="K186" s="6" t="str">
        <f>'Elektřina Stav'!K186</f>
        <v>Trafo 1 0,4kV</v>
      </c>
      <c r="L186" s="7" t="str">
        <f>'Elektřina Stav'!L186</f>
        <v>N1642683</v>
      </c>
      <c r="M186" s="8" t="str">
        <f>'Elektřina Stav'!M186</f>
        <v>T1</v>
      </c>
      <c r="N186" s="1">
        <f>'Elektřina Stav'!N186</f>
        <v>30</v>
      </c>
      <c r="BC186" s="1">
        <f>('Elektřina Stav'!BD186-'Elektřina Stav'!BC186)*'Elektřina Stav'!$N186</f>
        <v>10770</v>
      </c>
      <c r="BD186" s="1">
        <f>('Elektřina Stav'!BE186-'Elektřina Stav'!BD186)*'Elektřina Stav'!$N186</f>
        <v>0</v>
      </c>
      <c r="BE186" s="1">
        <f>('Elektřina Stav'!BF186-'Elektřina Stav'!BE186)*'Elektřina Stav'!$N186</f>
        <v>0</v>
      </c>
      <c r="BF186" s="1">
        <f>('Elektřina Stav'!BG186-'Elektřina Stav'!BF186)*'Elektřina Stav'!$N186</f>
        <v>0</v>
      </c>
      <c r="BG186" s="1">
        <f>('Elektřina Stav'!BH186-'Elektřina Stav'!BG186)*'Elektřina Stav'!$N186</f>
        <v>2610</v>
      </c>
      <c r="BH186" s="1">
        <f>('Elektřina Stav'!BI186-'Elektřina Stav'!BH186)*'Elektřina Stav'!$N186</f>
        <v>0</v>
      </c>
      <c r="BI186" s="1">
        <f>('Elektřina Stav'!BJ186-'Elektřina Stav'!BI186)*'Elektřina Stav'!$N186</f>
        <v>0</v>
      </c>
      <c r="BJ186" s="1">
        <f>('Elektřina Stav'!BK186-'Elektřina Stav'!BJ186)*'Elektřina Stav'!$N186</f>
        <v>0</v>
      </c>
      <c r="BK186" s="1">
        <f>('Elektřina Stav'!BL186-'Elektřina Stav'!BK186)*'Elektřina Stav'!$N186</f>
        <v>510</v>
      </c>
      <c r="BL186" s="1">
        <f>('Elektřina Stav'!BM186-'Elektřina Stav'!BL186)*'Elektřina Stav'!$N186</f>
        <v>0</v>
      </c>
      <c r="BM186" s="1">
        <f>('Elektřina Stav'!BN186-'Elektřina Stav'!BM186)*'Elektřina Stav'!$N186</f>
        <v>1200</v>
      </c>
      <c r="BN186" s="1">
        <f>('Elektřina Stav'!BO186-'Elektřina Stav'!BN186)*'Elektřina Stav'!$N186</f>
        <v>0</v>
      </c>
      <c r="BO186" s="1">
        <f>('Elektřina Stav'!BP186-'Elektřina Stav'!BO186)*'Elektřina Stav'!$N186</f>
        <v>5910</v>
      </c>
      <c r="BP186" s="1">
        <f>('Elektřina Stav'!BQ186-'Elektřina Stav'!BP186)*'Elektřina Stav'!$N186</f>
        <v>0</v>
      </c>
      <c r="BQ186" s="1">
        <f>('Elektřina Stav'!BR186-'Elektřina Stav'!BQ186)*'Elektřina Stav'!$N186</f>
        <v>0</v>
      </c>
      <c r="BR186" s="1">
        <f>('Elektřina Stav'!BS186-'Elektřina Stav'!BR186)*'Elektřina Stav'!$N186</f>
        <v>5490</v>
      </c>
      <c r="BS186" s="1">
        <f>('Elektřina Stav'!BT186-'Elektřina Stav'!BS186)*'Elektřina Stav'!$N186</f>
        <v>0</v>
      </c>
      <c r="BT186" s="1">
        <f>('Elektřina Stav'!BU186-'Elektřina Stav'!BT186)*'Elektřina Stav'!$N186</f>
        <v>0</v>
      </c>
      <c r="BU186" s="1">
        <f>('Elektřina Stav'!BV186-'Elektřina Stav'!BU186)*'Elektřina Stav'!$N186</f>
        <v>0</v>
      </c>
      <c r="BV186" s="1">
        <f>('Elektřina Stav'!BW186-'Elektřina Stav'!BV186)*'Elektřina Stav'!$N186</f>
        <v>0</v>
      </c>
      <c r="BW186" s="1">
        <f>('Elektřina Stav'!BX186-'Elektřina Stav'!BW186)*'Elektřina Stav'!$N186</f>
        <v>1110</v>
      </c>
      <c r="BX186" s="1">
        <f>('Elektřina Stav'!BY186-'Elektřina Stav'!BX186)*'Elektřina Stav'!$N186</f>
        <v>0</v>
      </c>
      <c r="BY186" s="1">
        <f>('Elektřina Stav'!BZ186-'Elektřina Stav'!BY186)*'Elektřina Stav'!$N186</f>
        <v>0</v>
      </c>
      <c r="BZ186" s="1">
        <f>('Elektřina Stav'!CA186-'Elektřina Stav'!BZ186)*'Elektřina Stav'!$N186</f>
        <v>0</v>
      </c>
      <c r="CA186" s="1">
        <f>('Elektřina Stav'!CB186-'Elektřina Stav'!CA186)*'Elektřina Stav'!$N186</f>
        <v>0</v>
      </c>
      <c r="CB186" s="1">
        <f>('Elektřina Stav'!CC186-'Elektřina Stav'!CB186)*'Elektřina Stav'!$N186</f>
        <v>0</v>
      </c>
      <c r="CC186" s="1">
        <f>('Elektřina Stav'!CD186-'Elektřina Stav'!CC186)*'Elektřina Stav'!$N186</f>
        <v>0</v>
      </c>
      <c r="CD186" s="1">
        <f>('Elektřina Stav'!CE186-'Elektřina Stav'!CD186)*'Elektřina Stav'!$N186</f>
        <v>0</v>
      </c>
      <c r="CE186" s="1">
        <f>('Elektřina Stav'!CF186-'Elektřina Stav'!CE186)*'Elektřina Stav'!$N186</f>
        <v>0</v>
      </c>
      <c r="CF186" s="1">
        <f>('Elektřina Stav'!CG186-'Elektřina Stav'!CF186)*'Elektřina Stav'!$N186</f>
        <v>0</v>
      </c>
      <c r="CG186" s="1">
        <f>('Elektřina Stav'!CH186-'Elektřina Stav'!CG186)*'Elektřina Stav'!$N186</f>
        <v>0</v>
      </c>
      <c r="CH186" s="1">
        <f>('Elektřina Stav'!CI186-'Elektřina Stav'!CH186)*'Elektřina Stav'!$N186</f>
        <v>0</v>
      </c>
      <c r="CI186" s="1">
        <f>('Elektřina Stav'!CJ186-'Elektřina Stav'!CI186)*'Elektřina Stav'!$N186</f>
        <v>0</v>
      </c>
      <c r="CJ186" s="1">
        <f>('Elektřina Stav'!CK186-'Elektřina Stav'!CJ186)*'Elektřina Stav'!$N186</f>
        <v>0</v>
      </c>
      <c r="CK186" s="1">
        <f>('Elektřina Stav'!CL186-'Elektřina Stav'!CK186)*'Elektřina Stav'!$N186</f>
        <v>0</v>
      </c>
      <c r="CL186" s="1">
        <f>('Elektřina Stav'!CM186-'Elektřina Stav'!CL186)*'Elektřina Stav'!$N186</f>
        <v>0</v>
      </c>
      <c r="CM186" s="1">
        <f>('Elektřina Stav'!CN186-'Elektřina Stav'!CM186)*'Elektřina Stav'!$N186</f>
        <v>0</v>
      </c>
      <c r="CN186" s="1">
        <f>('Elektřina Stav'!CO186-'Elektřina Stav'!CN186)*'Elektřina Stav'!$N186</f>
        <v>0</v>
      </c>
      <c r="CO186" s="1">
        <f>('Elektřina Stav'!CP186-'Elektřina Stav'!CO186)*'Elektřina Stav'!$N186</f>
        <v>0</v>
      </c>
      <c r="CP186" s="1">
        <f>('Elektřina Stav'!CQ186-'Elektřina Stav'!CP186)*'Elektřina Stav'!$N186</f>
        <v>0</v>
      </c>
      <c r="CQ186" s="1">
        <f>('Elektřina Stav'!CR186-'Elektřina Stav'!CQ186)*'Elektřina Stav'!$N186</f>
        <v>0</v>
      </c>
      <c r="CR186" s="1">
        <f>('Elektřina Stav'!CS186-'Elektřina Stav'!CR186)*'Elektřina Stav'!$N186</f>
        <v>0</v>
      </c>
      <c r="CS186" s="1">
        <f>('Elektřina Stav'!CT186-'Elektřina Stav'!CS186)*'Elektřina Stav'!$N186</f>
        <v>0</v>
      </c>
      <c r="CT186" s="1">
        <f>('Elektřina Stav'!CU186-'Elektřina Stav'!CT186)*'Elektřina Stav'!$N186</f>
        <v>0</v>
      </c>
      <c r="CU186" s="1">
        <f>('Elektřina Stav'!CV186-'Elektřina Stav'!CU186)*'Elektřina Stav'!$N186</f>
        <v>0</v>
      </c>
      <c r="CV186" s="1">
        <f>('Elektřina Stav'!CW186-'Elektřina Stav'!CV186)*'Elektřina Stav'!$N186</f>
        <v>0</v>
      </c>
      <c r="CW186" s="1">
        <f>('Elektřina Stav'!CX186-'Elektřina Stav'!CW186)*'Elektřina Stav'!$N186</f>
        <v>0</v>
      </c>
      <c r="CX186" s="1">
        <f>('Elektřina Stav'!CY186-'Elektřina Stav'!CX186)*'Elektřina Stav'!$N186</f>
        <v>0</v>
      </c>
      <c r="CY186" s="1">
        <f>('Elektřina Stav'!CZ186-'Elektřina Stav'!CY186)*'Elektřina Stav'!$N186</f>
        <v>0</v>
      </c>
      <c r="CZ186" s="1">
        <f>('Elektřina Stav'!DA186-'Elektřina Stav'!CZ186)*'Elektřina Stav'!$N186</f>
        <v>0</v>
      </c>
      <c r="DA186" s="1">
        <f>('Elektřina Stav'!DB186-'Elektřina Stav'!DA186)*'Elektřina Stav'!$N186</f>
        <v>0</v>
      </c>
      <c r="DB186" s="1">
        <f>('Elektřina Stav'!DC186-'Elektřina Stav'!DB186)*'Elektřina Stav'!$N186</f>
        <v>0</v>
      </c>
      <c r="DC186" s="1">
        <f>('Elektřina Stav'!DD186-'Elektřina Stav'!DC186)*'Elektřina Stav'!$N186</f>
        <v>0</v>
      </c>
      <c r="DD186" s="1">
        <f>('Elektřina Stav'!DE186-'Elektřina Stav'!DD186)*'Elektřina Stav'!$N186</f>
        <v>0</v>
      </c>
      <c r="DE186" s="1">
        <f>('Elektřina Stav'!DF186-'Elektřina Stav'!DE186)*'Elektřina Stav'!$N186</f>
        <v>0</v>
      </c>
      <c r="DF186" s="1">
        <f>('Elektřina Stav'!DG186-'Elektřina Stav'!DF186)*'Elektřina Stav'!$N186</f>
        <v>0</v>
      </c>
      <c r="DG186" s="1">
        <f>('Elektřina Stav'!DH186-'Elektřina Stav'!DG186)*'Elektřina Stav'!$N186</f>
        <v>0</v>
      </c>
      <c r="DH186" s="1">
        <f>('Elektřina Stav'!DI186-'Elektřina Stav'!DH186)*'Elektřina Stav'!$N186</f>
        <v>0</v>
      </c>
      <c r="DI186" s="1">
        <f>('Elektřina Stav'!DJ186-'Elektřina Stav'!DI186)*'Elektřina Stav'!$N186</f>
        <v>0</v>
      </c>
      <c r="DJ186" s="1">
        <f>('Elektřina Stav'!DK186-'Elektřina Stav'!DJ186)*'Elektřina Stav'!$N186</f>
        <v>0</v>
      </c>
      <c r="DK186" s="1">
        <f>('Elektřina Stav'!DL186-'Elektřina Stav'!DK186)*'Elektřina Stav'!$N186</f>
        <v>0</v>
      </c>
      <c r="DL186" s="1">
        <f>('Elektřina Stav'!DM186-'Elektřina Stav'!DL186)*'Elektřina Stav'!$N186</f>
        <v>0</v>
      </c>
      <c r="DM186" s="1">
        <f>('Elektřina Stav'!DN186-'Elektřina Stav'!DM186)*'Elektřina Stav'!$N186</f>
        <v>0</v>
      </c>
      <c r="DN186" s="1">
        <f>('Elektřina Stav'!DO186-'Elektřina Stav'!DN186)*'Elektřina Stav'!$N186</f>
        <v>0</v>
      </c>
      <c r="DO186" s="1">
        <f>('Elektřina Stav'!DP186-'Elektřina Stav'!DO186)*'Elektřina Stav'!$N186</f>
        <v>0</v>
      </c>
      <c r="DP186" s="1">
        <f>('Elektřina Stav'!DQ186-'Elektřina Stav'!DP186)*'Elektřina Stav'!$N186</f>
        <v>0</v>
      </c>
      <c r="DQ186" s="1">
        <f>('Elektřina Stav'!DR186-'Elektřina Stav'!DQ186)*'Elektřina Stav'!$N186</f>
        <v>0</v>
      </c>
      <c r="DR186" s="1">
        <f>('Elektřina Stav'!DS186-'Elektřina Stav'!DR186)*'Elektřina Stav'!$N186</f>
        <v>0</v>
      </c>
      <c r="DS186" s="1">
        <f>('Elektřina Stav'!DT186-'Elektřina Stav'!DS186)*'Elektřina Stav'!$N186</f>
        <v>0</v>
      </c>
    </row>
    <row r="187" spans="1:123">
      <c r="A187" s="1" t="str">
        <f>'Elektřina Stav'!A187</f>
        <v>DT2</v>
      </c>
      <c r="B187" s="1" t="str">
        <f>'Elektřina Stav'!B187</f>
        <v>H</v>
      </c>
      <c r="C187" s="1">
        <f>'Elektřina Stav'!C187</f>
        <v>0</v>
      </c>
      <c r="D187" s="1" t="str">
        <f>'Elektřina Stav'!D187</f>
        <v>HT22</v>
      </c>
      <c r="E187" s="1">
        <f>'Elektřina Stav'!E187</f>
        <v>0</v>
      </c>
      <c r="F187" s="8">
        <f>'Elektřina Stav'!F187</f>
        <v>0</v>
      </c>
      <c r="G187" s="8">
        <f>'Elektřina Stav'!G187</f>
        <v>0</v>
      </c>
      <c r="H187" s="1">
        <f>'Elektřina Stav'!H187</f>
        <v>0</v>
      </c>
      <c r="I187" s="5">
        <f>'Elektřina Stav'!I187</f>
        <v>0</v>
      </c>
      <c r="J187" s="1">
        <f>'Elektřina Stav'!J187</f>
        <v>0</v>
      </c>
      <c r="K187" s="6" t="str">
        <f>'Elektřina Stav'!K187</f>
        <v>Trafo 2 0,4kV</v>
      </c>
      <c r="L187" s="7" t="str">
        <f>'Elektřina Stav'!L187</f>
        <v>N1642685</v>
      </c>
      <c r="M187" s="8" t="str">
        <f>'Elektřina Stav'!M187</f>
        <v>T2</v>
      </c>
      <c r="N187" s="1">
        <f>'Elektřina Stav'!N187</f>
        <v>30</v>
      </c>
      <c r="BC187" s="1">
        <f>('Elektřina Stav'!BD187-'Elektřina Stav'!BC187)*'Elektřina Stav'!$N187</f>
        <v>10710</v>
      </c>
      <c r="BD187" s="1">
        <f>('Elektřina Stav'!BE187-'Elektřina Stav'!BD187)*'Elektřina Stav'!$N187</f>
        <v>0</v>
      </c>
      <c r="BE187" s="1">
        <f>('Elektřina Stav'!BF187-'Elektřina Stav'!BE187)*'Elektřina Stav'!$N187</f>
        <v>0</v>
      </c>
      <c r="BF187" s="1">
        <f>('Elektřina Stav'!BG187-'Elektřina Stav'!BF187)*'Elektřina Stav'!$N187</f>
        <v>0</v>
      </c>
      <c r="BG187" s="1">
        <f>('Elektřina Stav'!BH187-'Elektřina Stav'!BG187)*'Elektřina Stav'!$N187</f>
        <v>2640</v>
      </c>
      <c r="BH187" s="1">
        <f>('Elektřina Stav'!BI187-'Elektřina Stav'!BH187)*'Elektřina Stav'!$N187</f>
        <v>0</v>
      </c>
      <c r="BI187" s="1">
        <f>('Elektřina Stav'!BJ187-'Elektřina Stav'!BI187)*'Elektřina Stav'!$N187</f>
        <v>0</v>
      </c>
      <c r="BJ187" s="1">
        <f>('Elektřina Stav'!BK187-'Elektřina Stav'!BJ187)*'Elektřina Stav'!$N187</f>
        <v>0</v>
      </c>
      <c r="BK187" s="1">
        <f>('Elektřina Stav'!BL187-'Elektřina Stav'!BK187)*'Elektřina Stav'!$N187</f>
        <v>1260</v>
      </c>
      <c r="BL187" s="1">
        <f>('Elektřina Stav'!BM187-'Elektřina Stav'!BL187)*'Elektřina Stav'!$N187</f>
        <v>0</v>
      </c>
      <c r="BM187" s="1">
        <f>('Elektřina Stav'!BN187-'Elektřina Stav'!BM187)*'Elektřina Stav'!$N187</f>
        <v>3300</v>
      </c>
      <c r="BN187" s="1">
        <f>('Elektřina Stav'!BO187-'Elektřina Stav'!BN187)*'Elektřina Stav'!$N187</f>
        <v>0</v>
      </c>
      <c r="BO187" s="1">
        <f>('Elektřina Stav'!BP187-'Elektřina Stav'!BO187)*'Elektřina Stav'!$N187</f>
        <v>8250</v>
      </c>
      <c r="BP187" s="1">
        <f>('Elektřina Stav'!BQ187-'Elektřina Stav'!BP187)*'Elektřina Stav'!$N187</f>
        <v>0</v>
      </c>
      <c r="BQ187" s="1">
        <f>('Elektřina Stav'!BR187-'Elektřina Stav'!BQ187)*'Elektřina Stav'!$N187</f>
        <v>0</v>
      </c>
      <c r="BR187" s="1">
        <f>('Elektřina Stav'!BS187-'Elektřina Stav'!BR187)*'Elektřina Stav'!$N187</f>
        <v>6150</v>
      </c>
      <c r="BS187" s="1">
        <f>('Elektřina Stav'!BT187-'Elektřina Stav'!BS187)*'Elektřina Stav'!$N187</f>
        <v>0</v>
      </c>
      <c r="BT187" s="1">
        <f>('Elektřina Stav'!BU187-'Elektřina Stav'!BT187)*'Elektřina Stav'!$N187</f>
        <v>0</v>
      </c>
      <c r="BU187" s="1">
        <f>('Elektřina Stav'!BV187-'Elektřina Stav'!BU187)*'Elektřina Stav'!$N187</f>
        <v>0</v>
      </c>
      <c r="BV187" s="1">
        <f>('Elektřina Stav'!BW187-'Elektřina Stav'!BV187)*'Elektřina Stav'!$N187</f>
        <v>0</v>
      </c>
      <c r="BW187" s="1">
        <f>('Elektřina Stav'!BX187-'Elektřina Stav'!BW187)*'Elektřina Stav'!$N187</f>
        <v>3600</v>
      </c>
      <c r="BX187" s="1">
        <f>('Elektřina Stav'!BY187-'Elektřina Stav'!BX187)*'Elektřina Stav'!$N187</f>
        <v>0</v>
      </c>
      <c r="BY187" s="1">
        <f>('Elektřina Stav'!BZ187-'Elektřina Stav'!BY187)*'Elektřina Stav'!$N187</f>
        <v>0</v>
      </c>
      <c r="BZ187" s="1">
        <f>('Elektřina Stav'!CA187-'Elektřina Stav'!BZ187)*'Elektřina Stav'!$N187</f>
        <v>0</v>
      </c>
      <c r="CA187" s="1">
        <f>('Elektřina Stav'!CB187-'Elektřina Stav'!CA187)*'Elektřina Stav'!$N187</f>
        <v>0</v>
      </c>
      <c r="CB187" s="1">
        <f>('Elektřina Stav'!CC187-'Elektřina Stav'!CB187)*'Elektřina Stav'!$N187</f>
        <v>0</v>
      </c>
      <c r="CC187" s="1">
        <f>('Elektřina Stav'!CD187-'Elektřina Stav'!CC187)*'Elektřina Stav'!$N187</f>
        <v>0</v>
      </c>
      <c r="CD187" s="1">
        <f>('Elektřina Stav'!CE187-'Elektřina Stav'!CD187)*'Elektřina Stav'!$N187</f>
        <v>0</v>
      </c>
      <c r="CE187" s="1">
        <f>('Elektřina Stav'!CF187-'Elektřina Stav'!CE187)*'Elektřina Stav'!$N187</f>
        <v>0</v>
      </c>
      <c r="CF187" s="1">
        <f>('Elektřina Stav'!CG187-'Elektřina Stav'!CF187)*'Elektřina Stav'!$N187</f>
        <v>0</v>
      </c>
      <c r="CG187" s="1">
        <f>('Elektřina Stav'!CH187-'Elektřina Stav'!CG187)*'Elektřina Stav'!$N187</f>
        <v>0</v>
      </c>
      <c r="CH187" s="1">
        <f>('Elektřina Stav'!CI187-'Elektřina Stav'!CH187)*'Elektřina Stav'!$N187</f>
        <v>0</v>
      </c>
      <c r="CI187" s="1">
        <f>('Elektřina Stav'!CJ187-'Elektřina Stav'!CI187)*'Elektřina Stav'!$N187</f>
        <v>0</v>
      </c>
      <c r="CJ187" s="1">
        <f>('Elektřina Stav'!CK187-'Elektřina Stav'!CJ187)*'Elektřina Stav'!$N187</f>
        <v>0</v>
      </c>
      <c r="CK187" s="1">
        <f>('Elektřina Stav'!CL187-'Elektřina Stav'!CK187)*'Elektřina Stav'!$N187</f>
        <v>0</v>
      </c>
      <c r="CL187" s="1">
        <f>('Elektřina Stav'!CM187-'Elektřina Stav'!CL187)*'Elektřina Stav'!$N187</f>
        <v>0</v>
      </c>
      <c r="CM187" s="1">
        <f>('Elektřina Stav'!CN187-'Elektřina Stav'!CM187)*'Elektřina Stav'!$N187</f>
        <v>0</v>
      </c>
      <c r="CN187" s="1">
        <f>('Elektřina Stav'!CO187-'Elektřina Stav'!CN187)*'Elektřina Stav'!$N187</f>
        <v>0</v>
      </c>
      <c r="CO187" s="1">
        <f>('Elektřina Stav'!CP187-'Elektřina Stav'!CO187)*'Elektřina Stav'!$N187</f>
        <v>0</v>
      </c>
      <c r="CP187" s="1">
        <f>('Elektřina Stav'!CQ187-'Elektřina Stav'!CP187)*'Elektřina Stav'!$N187</f>
        <v>0</v>
      </c>
      <c r="CQ187" s="1">
        <f>('Elektřina Stav'!CR187-'Elektřina Stav'!CQ187)*'Elektřina Stav'!$N187</f>
        <v>0</v>
      </c>
      <c r="CR187" s="1">
        <f>('Elektřina Stav'!CS187-'Elektřina Stav'!CR187)*'Elektřina Stav'!$N187</f>
        <v>0</v>
      </c>
      <c r="CS187" s="1">
        <f>('Elektřina Stav'!CT187-'Elektřina Stav'!CS187)*'Elektřina Stav'!$N187</f>
        <v>0</v>
      </c>
      <c r="CT187" s="1">
        <f>('Elektřina Stav'!CU187-'Elektřina Stav'!CT187)*'Elektřina Stav'!$N187</f>
        <v>0</v>
      </c>
      <c r="CU187" s="1">
        <f>('Elektřina Stav'!CV187-'Elektřina Stav'!CU187)*'Elektřina Stav'!$N187</f>
        <v>0</v>
      </c>
      <c r="CV187" s="1">
        <f>('Elektřina Stav'!CW187-'Elektřina Stav'!CV187)*'Elektřina Stav'!$N187</f>
        <v>0</v>
      </c>
      <c r="CW187" s="1">
        <f>('Elektřina Stav'!CX187-'Elektřina Stav'!CW187)*'Elektřina Stav'!$N187</f>
        <v>0</v>
      </c>
      <c r="CX187" s="1">
        <f>('Elektřina Stav'!CY187-'Elektřina Stav'!CX187)*'Elektřina Stav'!$N187</f>
        <v>0</v>
      </c>
      <c r="CY187" s="1">
        <f>('Elektřina Stav'!CZ187-'Elektřina Stav'!CY187)*'Elektřina Stav'!$N187</f>
        <v>0</v>
      </c>
      <c r="CZ187" s="1">
        <f>('Elektřina Stav'!DA187-'Elektřina Stav'!CZ187)*'Elektřina Stav'!$N187</f>
        <v>0</v>
      </c>
      <c r="DA187" s="1">
        <f>('Elektřina Stav'!DB187-'Elektřina Stav'!DA187)*'Elektřina Stav'!$N187</f>
        <v>0</v>
      </c>
      <c r="DB187" s="1">
        <f>('Elektřina Stav'!DC187-'Elektřina Stav'!DB187)*'Elektřina Stav'!$N187</f>
        <v>0</v>
      </c>
      <c r="DC187" s="1">
        <f>('Elektřina Stav'!DD187-'Elektřina Stav'!DC187)*'Elektřina Stav'!$N187</f>
        <v>0</v>
      </c>
      <c r="DD187" s="1">
        <f>('Elektřina Stav'!DE187-'Elektřina Stav'!DD187)*'Elektřina Stav'!$N187</f>
        <v>0</v>
      </c>
      <c r="DE187" s="1">
        <f>('Elektřina Stav'!DF187-'Elektřina Stav'!DE187)*'Elektřina Stav'!$N187</f>
        <v>0</v>
      </c>
      <c r="DF187" s="1">
        <f>('Elektřina Stav'!DG187-'Elektřina Stav'!DF187)*'Elektřina Stav'!$N187</f>
        <v>0</v>
      </c>
      <c r="DG187" s="1">
        <f>('Elektřina Stav'!DH187-'Elektřina Stav'!DG187)*'Elektřina Stav'!$N187</f>
        <v>0</v>
      </c>
      <c r="DH187" s="1">
        <f>('Elektřina Stav'!DI187-'Elektřina Stav'!DH187)*'Elektřina Stav'!$N187</f>
        <v>0</v>
      </c>
      <c r="DI187" s="1">
        <f>('Elektřina Stav'!DJ187-'Elektřina Stav'!DI187)*'Elektřina Stav'!$N187</f>
        <v>0</v>
      </c>
      <c r="DJ187" s="1">
        <f>('Elektřina Stav'!DK187-'Elektřina Stav'!DJ187)*'Elektřina Stav'!$N187</f>
        <v>0</v>
      </c>
      <c r="DK187" s="1">
        <f>('Elektřina Stav'!DL187-'Elektřina Stav'!DK187)*'Elektřina Stav'!$N187</f>
        <v>0</v>
      </c>
      <c r="DL187" s="1">
        <f>('Elektřina Stav'!DM187-'Elektřina Stav'!DL187)*'Elektřina Stav'!$N187</f>
        <v>0</v>
      </c>
      <c r="DM187" s="1">
        <f>('Elektřina Stav'!DN187-'Elektřina Stav'!DM187)*'Elektřina Stav'!$N187</f>
        <v>0</v>
      </c>
      <c r="DN187" s="1">
        <f>('Elektřina Stav'!DO187-'Elektřina Stav'!DN187)*'Elektřina Stav'!$N187</f>
        <v>0</v>
      </c>
      <c r="DO187" s="1">
        <f>('Elektřina Stav'!DP187-'Elektřina Stav'!DO187)*'Elektřina Stav'!$N187</f>
        <v>0</v>
      </c>
      <c r="DP187" s="1">
        <f>('Elektřina Stav'!DQ187-'Elektřina Stav'!DP187)*'Elektřina Stav'!$N187</f>
        <v>0</v>
      </c>
      <c r="DQ187" s="1">
        <f>('Elektřina Stav'!DR187-'Elektřina Stav'!DQ187)*'Elektřina Stav'!$N187</f>
        <v>0</v>
      </c>
      <c r="DR187" s="1">
        <f>('Elektřina Stav'!DS187-'Elektřina Stav'!DR187)*'Elektřina Stav'!$N187</f>
        <v>0</v>
      </c>
      <c r="DS187" s="1">
        <f>('Elektřina Stav'!DT187-'Elektřina Stav'!DS187)*'Elektřina Stav'!$N187</f>
        <v>0</v>
      </c>
    </row>
    <row r="188" spans="1:123">
      <c r="A188" s="1" t="str">
        <f>'Elektřina Stav'!A188</f>
        <v>Fuhl</v>
      </c>
      <c r="B188" s="1" t="str">
        <f>'Elektřina Stav'!B188</f>
        <v>H</v>
      </c>
      <c r="C188" s="1">
        <f>'Elektřina Stav'!C188</f>
        <v>123</v>
      </c>
      <c r="D188" s="1" t="str">
        <f>'Elektřina Stav'!D188</f>
        <v>Buňka</v>
      </c>
      <c r="E188" s="1" t="str">
        <f>'Elektřina Stav'!E188</f>
        <v>Karbonia</v>
      </c>
      <c r="F188" s="8">
        <f>'Elektřina Stav'!F188</f>
        <v>0</v>
      </c>
      <c r="G188" s="8">
        <f>'Elektřina Stav'!G188</f>
        <v>0</v>
      </c>
      <c r="H188" s="1">
        <f>'Elektřina Stav'!H188</f>
        <v>0</v>
      </c>
      <c r="I188" s="5">
        <f>'Elektřina Stav'!I188</f>
        <v>32</v>
      </c>
      <c r="J188" s="1" t="str">
        <f>'Elektřina Stav'!J188</f>
        <v>C02</v>
      </c>
      <c r="K188" s="6" t="str">
        <f>'Elektřina Stav'!K188</f>
        <v>září 12 - změna měrného místa</v>
      </c>
      <c r="L188" s="7" t="str">
        <f>'Elektřina Stav'!L188</f>
        <v>N99004453</v>
      </c>
      <c r="M188" s="8">
        <f>'Elektřina Stav'!M188</f>
        <v>0</v>
      </c>
      <c r="N188" s="1">
        <f>'Elektřina Stav'!N188</f>
        <v>1</v>
      </c>
      <c r="AP188" s="1">
        <f>('Elektřina Stav'!AQ188-'Elektřina Stav'!AP188)*'Elektřina Stav'!$N188</f>
        <v>0</v>
      </c>
      <c r="AQ188" s="1">
        <f>('Elektřina Stav'!AR188-'Elektřina Stav'!AQ188)*'Elektřina Stav'!$N188</f>
        <v>0</v>
      </c>
      <c r="AR188" s="1">
        <f>('Elektřina Stav'!AS188-'Elektřina Stav'!AR188)*'Elektřina Stav'!$N188</f>
        <v>0</v>
      </c>
      <c r="AS188" s="1">
        <f>('Elektřina Stav'!AT188-'Elektřina Stav'!AS188)*'Elektřina Stav'!$N188</f>
        <v>0</v>
      </c>
      <c r="AT188" s="1">
        <f>('Elektřina Stav'!AU188-'Elektřina Stav'!AT188)*'Elektřina Stav'!$N188</f>
        <v>0</v>
      </c>
      <c r="AU188" s="1">
        <f>('Elektřina Stav'!AV188-'Elektřina Stav'!AU188)*'Elektřina Stav'!$N188</f>
        <v>0</v>
      </c>
      <c r="AV188" s="1">
        <f>('Elektřina Stav'!AW188-'Elektřina Stav'!AV188)*'Elektřina Stav'!$N188</f>
        <v>0</v>
      </c>
      <c r="AW188" s="1">
        <f>('Elektřina Stav'!AX188-'Elektřina Stav'!AW188)*'Elektřina Stav'!$N188</f>
        <v>0</v>
      </c>
      <c r="AX188" s="1">
        <f>('Elektřina Stav'!AY188-'Elektřina Stav'!AX188)*'Elektřina Stav'!$N188</f>
        <v>0</v>
      </c>
      <c r="AY188" s="1">
        <f>('Elektřina Stav'!AZ188-'Elektřina Stav'!AY188)*'Elektřina Stav'!$N188</f>
        <v>0</v>
      </c>
      <c r="AZ188" s="1">
        <f>('Elektřina Stav'!BA188-'Elektřina Stav'!AZ188)*'Elektřina Stav'!$N188</f>
        <v>0</v>
      </c>
      <c r="BA188" s="1">
        <f>('Elektřina Stav'!BB188-'Elektřina Stav'!BA188)*'Elektřina Stav'!$N188</f>
        <v>0</v>
      </c>
      <c r="BB188" s="1">
        <f>('Elektřina Stav'!BC188-'Elektřina Stav'!BB188)*'Elektřina Stav'!$N188</f>
        <v>0</v>
      </c>
      <c r="BC188" s="1">
        <f>('Elektřina Stav'!BD188-'Elektřina Stav'!BC188)*'Elektřina Stav'!$N188</f>
        <v>0</v>
      </c>
      <c r="BD188" s="1">
        <f>('Elektřina Stav'!BE188-'Elektřina Stav'!BD188)*'Elektřina Stav'!$N188</f>
        <v>0</v>
      </c>
      <c r="BE188" s="1">
        <f>('Elektřina Stav'!BF188-'Elektřina Stav'!BE188)*'Elektřina Stav'!$N188</f>
        <v>0</v>
      </c>
      <c r="BF188" s="1">
        <f>('Elektřina Stav'!BG188-'Elektřina Stav'!BF188)*'Elektřina Stav'!$N188</f>
        <v>0</v>
      </c>
      <c r="BG188" s="1">
        <f>('Elektřina Stav'!BH188-'Elektřina Stav'!BG188)*'Elektřina Stav'!$N188</f>
        <v>0</v>
      </c>
      <c r="BH188" s="1">
        <f>('Elektřina Stav'!BI188-'Elektřina Stav'!BH188)*'Elektřina Stav'!$N188</f>
        <v>0</v>
      </c>
      <c r="BI188" s="1">
        <f>('Elektřina Stav'!BJ188-'Elektřina Stav'!BI188)*'Elektřina Stav'!$N188</f>
        <v>0</v>
      </c>
      <c r="BJ188" s="1">
        <f>('Elektřina Stav'!BK188-'Elektřina Stav'!BJ188)*'Elektřina Stav'!$N188</f>
        <v>0</v>
      </c>
      <c r="BK188" s="1">
        <f>('Elektřina Stav'!BL188-'Elektřina Stav'!BK188)*'Elektřina Stav'!$N188</f>
        <v>0</v>
      </c>
      <c r="BL188" s="1">
        <f>('Elektřina Stav'!BM188-'Elektřina Stav'!BL188)*'Elektřina Stav'!$N188</f>
        <v>0</v>
      </c>
      <c r="BM188" s="1">
        <f>('Elektřina Stav'!BN188-'Elektřina Stav'!BM188)*'Elektřina Stav'!$N188</f>
        <v>0</v>
      </c>
      <c r="BN188" s="1">
        <f>('Elektřina Stav'!BO188-'Elektřina Stav'!BN188)*'Elektřina Stav'!$N188</f>
        <v>0</v>
      </c>
      <c r="BO188" s="1">
        <f>('Elektřina Stav'!BP188-'Elektřina Stav'!BO188)*'Elektřina Stav'!$N188</f>
        <v>0</v>
      </c>
      <c r="BP188" s="1">
        <f>('Elektřina Stav'!BQ188-'Elektřina Stav'!BP188)*'Elektřina Stav'!$N188</f>
        <v>0</v>
      </c>
      <c r="BQ188" s="1">
        <f>('Elektřina Stav'!BR188-'Elektřina Stav'!BQ188)*'Elektřina Stav'!$N188</f>
        <v>0</v>
      </c>
      <c r="BR188" s="1">
        <f>('Elektřina Stav'!BS188-'Elektřina Stav'!BR188)*'Elektřina Stav'!$N188</f>
        <v>0</v>
      </c>
      <c r="BS188" s="1">
        <f>('Elektřina Stav'!BT188-'Elektřina Stav'!BS188)*'Elektřina Stav'!$N188</f>
        <v>0</v>
      </c>
      <c r="BT188" s="1">
        <f>('Elektřina Stav'!BU188-'Elektřina Stav'!BT188)*'Elektřina Stav'!$N188</f>
        <v>0</v>
      </c>
      <c r="BU188" s="1">
        <f>('Elektřina Stav'!BV188-'Elektřina Stav'!BU188)*'Elektřina Stav'!$N188</f>
        <v>0</v>
      </c>
      <c r="BV188" s="1">
        <f>('Elektřina Stav'!BW188-'Elektřina Stav'!BV188)*'Elektřina Stav'!$N188</f>
        <v>0</v>
      </c>
      <c r="BW188" s="1">
        <f>('Elektřina Stav'!BX188-'Elektřina Stav'!BW188)*'Elektřina Stav'!$N188</f>
        <v>9253.7000000000007</v>
      </c>
      <c r="BX188" s="1">
        <f>('Elektřina Stav'!BY188-'Elektřina Stav'!BX188)*'Elektřina Stav'!$N188</f>
        <v>192.29999999999927</v>
      </c>
      <c r="BY188" s="1">
        <f>('Elektřina Stav'!BZ188-'Elektřina Stav'!BY188)*'Elektřina Stav'!$N188</f>
        <v>490</v>
      </c>
      <c r="BZ188" s="1">
        <f>('Elektřina Stav'!CA188-'Elektřina Stav'!BZ188)*'Elektřina Stav'!$N188</f>
        <v>594</v>
      </c>
      <c r="CA188" s="1">
        <f>('Elektřina Stav'!CB188-'Elektřina Stav'!CA188)*'Elektřina Stav'!$N188</f>
        <v>963</v>
      </c>
      <c r="CB188" s="1">
        <f>('Elektřina Stav'!CC188-'Elektřina Stav'!CB188)*'Elektřina Stav'!$N188</f>
        <v>1083</v>
      </c>
      <c r="CC188" s="1">
        <f>('Elektřina Stav'!CD188-'Elektřina Stav'!CC188)*'Elektřina Stav'!$N188</f>
        <v>1149</v>
      </c>
      <c r="CD188" s="1">
        <f>('Elektřina Stav'!CE188-'Elektřina Stav'!CD188)*'Elektřina Stav'!$N188</f>
        <v>962</v>
      </c>
      <c r="CE188" s="1">
        <f>('Elektřina Stav'!CF188-'Elektřina Stav'!CE188)*'Elektřina Stav'!$N188</f>
        <v>757</v>
      </c>
      <c r="CF188" s="1">
        <f>('Elektřina Stav'!CG188-'Elektřina Stav'!CF188)*'Elektřina Stav'!$N188</f>
        <v>469</v>
      </c>
      <c r="CG188" s="1">
        <f>('Elektřina Stav'!CH188-'Elektřina Stav'!CG188)*'Elektřina Stav'!$N188</f>
        <v>496</v>
      </c>
      <c r="CH188" s="1">
        <f>('Elektřina Stav'!CI188-'Elektřina Stav'!CH188)*'Elektřina Stav'!$N188</f>
        <v>438</v>
      </c>
      <c r="CI188" s="1">
        <f>('Elektřina Stav'!CJ188-'Elektřina Stav'!CI188)*'Elektřina Stav'!$N188</f>
        <v>363</v>
      </c>
      <c r="CJ188" s="1">
        <f>('Elektřina Stav'!CK188-'Elektřina Stav'!CJ188)*'Elektřina Stav'!$N188</f>
        <v>460</v>
      </c>
      <c r="CK188" s="1">
        <f>('Elektřina Stav'!CL188-'Elektřina Stav'!CK188)*'Elektřina Stav'!$N188</f>
        <v>627</v>
      </c>
      <c r="CL188" s="1">
        <f>('Elektřina Stav'!CM188-'Elektřina Stav'!CL188)*'Elektřina Stav'!$N188</f>
        <v>617</v>
      </c>
      <c r="CM188" s="1">
        <f>('Elektřina Stav'!CN188-'Elektřina Stav'!CM188)*'Elektřina Stav'!$N188</f>
        <v>808</v>
      </c>
      <c r="CN188" s="1">
        <f>('Elektřina Stav'!CO188-'Elektřina Stav'!CN188)*'Elektřina Stav'!$N188</f>
        <v>941</v>
      </c>
      <c r="CO188" s="1">
        <f>('Elektřina Stav'!CP188-'Elektřina Stav'!CO188)*'Elektřina Stav'!$N188</f>
        <v>1015</v>
      </c>
      <c r="CP188" s="1">
        <f>('Elektřina Stav'!CQ188-'Elektřina Stav'!CP188)*'Elektřina Stav'!$N188</f>
        <v>584</v>
      </c>
      <c r="CQ188" s="1">
        <f>('Elektřina Stav'!CR188-'Elektřina Stav'!CQ188)*'Elektřina Stav'!$N188</f>
        <v>514</v>
      </c>
      <c r="CR188" s="1">
        <f>('Elektřina Stav'!CS188-'Elektřina Stav'!CR188)*'Elektřina Stav'!$N188</f>
        <v>461</v>
      </c>
      <c r="CS188" s="1">
        <f>('Elektřina Stav'!CT188-'Elektřina Stav'!CS188)*'Elektřina Stav'!$N188</f>
        <v>469</v>
      </c>
      <c r="CT188" s="1">
        <f>('Elektřina Stav'!CU188-'Elektřina Stav'!CT188)*'Elektřina Stav'!$N188</f>
        <v>353</v>
      </c>
      <c r="CU188" s="1">
        <f>('Elektřina Stav'!CV188-'Elektřina Stav'!CU188)*'Elektřina Stav'!$N188</f>
        <v>321</v>
      </c>
      <c r="CV188" s="1">
        <f>('Elektřina Stav'!CW188-'Elektřina Stav'!CV188)*'Elektřina Stav'!$N188</f>
        <v>422</v>
      </c>
      <c r="CW188" s="1">
        <f>('Elektřina Stav'!CX188-'Elektřina Stav'!CW188)*'Elektřina Stav'!$N188</f>
        <v>498</v>
      </c>
      <c r="CX188" s="1">
        <f>('Elektřina Stav'!CY188-'Elektřina Stav'!CX188)*'Elektřina Stav'!$N188</f>
        <v>544</v>
      </c>
      <c r="CY188" s="1">
        <f>('Elektřina Stav'!CZ188-'Elektřina Stav'!CY188)*'Elektřina Stav'!$N188</f>
        <v>748</v>
      </c>
      <c r="CZ188" s="1">
        <f>('Elektřina Stav'!DA188-'Elektřina Stav'!CZ188)*'Elektřina Stav'!$N188</f>
        <v>693</v>
      </c>
      <c r="DA188" s="1">
        <f>('Elektřina Stav'!DB188-'Elektřina Stav'!DA188)*'Elektřina Stav'!$N188</f>
        <v>552</v>
      </c>
      <c r="DB188" s="1">
        <f>('Elektřina Stav'!DC188-'Elektřina Stav'!DB188)*'Elektřina Stav'!$N188</f>
        <v>649</v>
      </c>
      <c r="DC188" s="1">
        <f>('Elektřina Stav'!DD188-'Elektřina Stav'!DC188)*'Elektřina Stav'!$N188</f>
        <v>0</v>
      </c>
      <c r="DD188" s="1">
        <f>('Elektřina Stav'!DE188-'Elektřina Stav'!DD188)*'Elektřina Stav'!$N188</f>
        <v>0</v>
      </c>
      <c r="DE188" s="1">
        <f>('Elektřina Stav'!DF188-'Elektřina Stav'!DE188)*'Elektřina Stav'!$N188</f>
        <v>0</v>
      </c>
      <c r="DF188" s="1">
        <f>('Elektřina Stav'!DG188-'Elektřina Stav'!DF188)*'Elektřina Stav'!$N188</f>
        <v>0</v>
      </c>
      <c r="DG188" s="1">
        <f>('Elektřina Stav'!DH188-'Elektřina Stav'!DG188)*'Elektřina Stav'!$N188</f>
        <v>0</v>
      </c>
      <c r="DH188" s="1">
        <f>('Elektřina Stav'!DI188-'Elektřina Stav'!DH188)*'Elektřina Stav'!$N188</f>
        <v>0</v>
      </c>
      <c r="DI188" s="1">
        <f>('Elektřina Stav'!DJ188-'Elektřina Stav'!DI188)*'Elektřina Stav'!$N188</f>
        <v>0</v>
      </c>
      <c r="DJ188" s="1">
        <f>('Elektřina Stav'!DK188-'Elektřina Stav'!DJ188)*'Elektřina Stav'!$N188</f>
        <v>0</v>
      </c>
      <c r="DK188" s="1">
        <f>('Elektřina Stav'!DL188-'Elektřina Stav'!DK188)*'Elektřina Stav'!$N188</f>
        <v>0</v>
      </c>
      <c r="DL188" s="1">
        <f>('Elektřina Stav'!DM188-'Elektřina Stav'!DL188)*'Elektřina Stav'!$N188</f>
        <v>0</v>
      </c>
      <c r="DM188" s="1">
        <f>('Elektřina Stav'!DN188-'Elektřina Stav'!DM188)*'Elektřina Stav'!$N188</f>
        <v>0</v>
      </c>
      <c r="DN188" s="1">
        <f>('Elektřina Stav'!DO188-'Elektřina Stav'!DN188)*'Elektřina Stav'!$N188</f>
        <v>0</v>
      </c>
      <c r="DO188" s="1">
        <f>('Elektřina Stav'!DP188-'Elektřina Stav'!DO188)*'Elektřina Stav'!$N188</f>
        <v>0</v>
      </c>
      <c r="DP188" s="1">
        <f>('Elektřina Stav'!DQ188-'Elektřina Stav'!DP188)*'Elektřina Stav'!$N188</f>
        <v>0</v>
      </c>
      <c r="DQ188" s="1">
        <f>('Elektřina Stav'!DR188-'Elektřina Stav'!DQ188)*'Elektřina Stav'!$N188</f>
        <v>0</v>
      </c>
      <c r="DR188" s="1">
        <f>('Elektřina Stav'!DS188-'Elektřina Stav'!DR188)*'Elektřina Stav'!$N188</f>
        <v>0</v>
      </c>
      <c r="DS188" s="1">
        <f>('Elektřina Stav'!DT188-'Elektřina Stav'!DS188)*'Elektřina Stav'!$N188</f>
        <v>0</v>
      </c>
    </row>
    <row r="189" spans="1:123">
      <c r="A189" s="1" t="str">
        <f>'Elektřina Stav'!A189</f>
        <v>F152</v>
      </c>
      <c r="B189" s="1" t="str">
        <f>'Elektřina Stav'!B189</f>
        <v>H</v>
      </c>
      <c r="C189" s="1">
        <f>'Elektřina Stav'!C189</f>
        <v>0</v>
      </c>
      <c r="D189" s="1" t="str">
        <f>'Elektřina Stav'!D189</f>
        <v>Budova 15</v>
      </c>
      <c r="E189" s="1" t="str">
        <f>'Elektřina Stav'!E189</f>
        <v>?</v>
      </c>
      <c r="F189" s="8">
        <f>'Elektřina Stav'!F189</f>
        <v>15</v>
      </c>
      <c r="G189" s="8">
        <f>'Elektřina Stav'!G189</f>
        <v>1500</v>
      </c>
      <c r="H189" s="1">
        <f>'Elektřina Stav'!H189</f>
        <v>0</v>
      </c>
      <c r="I189" s="5">
        <f>'Elektřina Stav'!I189</f>
        <v>0</v>
      </c>
      <c r="J189" s="1">
        <f>'Elektřina Stav'!J189</f>
        <v>0</v>
      </c>
      <c r="K189" s="6">
        <f>'Elektřina Stav'!K189</f>
        <v>0</v>
      </c>
      <c r="L189" s="7" t="str">
        <f>'Elektřina Stav'!L189</f>
        <v>N20110810</v>
      </c>
      <c r="M189" s="8">
        <f>'Elektřina Stav'!M189</f>
        <v>0</v>
      </c>
      <c r="N189" s="1">
        <f>'Elektřina Stav'!N189</f>
        <v>1</v>
      </c>
      <c r="DC189" s="1">
        <f>('Elektřina Stav'!DD189-'Elektřina Stav'!DC189)*'Elektřina Stav'!$N189</f>
        <v>3</v>
      </c>
      <c r="DD189" s="1">
        <f>('Elektřina Stav'!DE189-'Elektřina Stav'!DD189)*'Elektřina Stav'!$N189</f>
        <v>3</v>
      </c>
      <c r="DE189" s="1">
        <f>('Elektřina Stav'!DF189-'Elektřina Stav'!DE189)*'Elektřina Stav'!$N189</f>
        <v>0</v>
      </c>
      <c r="DF189" s="1">
        <f>('Elektřina Stav'!DG189-'Elektřina Stav'!DF189)*'Elektřina Stav'!$N189</f>
        <v>0</v>
      </c>
      <c r="DG189" s="1">
        <f>('Elektřina Stav'!DH189-'Elektřina Stav'!DG189)*'Elektřina Stav'!$N189</f>
        <v>0</v>
      </c>
      <c r="DH189" s="1">
        <f>('Elektřina Stav'!DI189-'Elektřina Stav'!DH189)*'Elektřina Stav'!$N189</f>
        <v>0</v>
      </c>
      <c r="DI189" s="1">
        <f>('Elektřina Stav'!DJ189-'Elektřina Stav'!DI189)*'Elektřina Stav'!$N189</f>
        <v>0</v>
      </c>
      <c r="DJ189" s="1">
        <f>('Elektřina Stav'!DK189-'Elektřina Stav'!DJ189)*'Elektřina Stav'!$N189</f>
        <v>0</v>
      </c>
      <c r="DK189" s="1">
        <f>('Elektřina Stav'!DL189-'Elektřina Stav'!DK189)*'Elektřina Stav'!$N189</f>
        <v>0</v>
      </c>
      <c r="DL189" s="1">
        <f>('Elektřina Stav'!DM189-'Elektřina Stav'!DL189)*'Elektřina Stav'!$N189</f>
        <v>0</v>
      </c>
      <c r="DM189" s="1">
        <f>('Elektřina Stav'!DN189-'Elektřina Stav'!DM189)*'Elektřina Stav'!$N189</f>
        <v>0</v>
      </c>
      <c r="DN189" s="1">
        <f>('Elektřina Stav'!DO189-'Elektřina Stav'!DN189)*'Elektřina Stav'!$N189</f>
        <v>0</v>
      </c>
      <c r="DO189" s="1">
        <f>('Elektřina Stav'!DP189-'Elektřina Stav'!DO189)*'Elektřina Stav'!$N189</f>
        <v>0</v>
      </c>
      <c r="DP189" s="1">
        <f>('Elektřina Stav'!DQ189-'Elektřina Stav'!DP189)*'Elektřina Stav'!$N189</f>
        <v>0</v>
      </c>
      <c r="DQ189" s="1">
        <f>('Elektřina Stav'!DR189-'Elektřina Stav'!DQ189)*'Elektřina Stav'!$N189</f>
        <v>0</v>
      </c>
      <c r="DR189" s="1">
        <f>('Elektřina Stav'!DS189-'Elektřina Stav'!DR189)*'Elektřina Stav'!$N189</f>
        <v>0</v>
      </c>
      <c r="DS189" s="1">
        <f>('Elektřina Stav'!DT189-'Elektřina Stav'!DS189)*'Elektřina Stav'!$N189</f>
        <v>0</v>
      </c>
    </row>
    <row r="190" spans="1:123">
      <c r="A190" s="1" t="str">
        <f>'Elektřina Stav'!A190</f>
        <v>F22</v>
      </c>
      <c r="B190" s="1" t="str">
        <f>'Elektřina Stav'!B190</f>
        <v>H</v>
      </c>
      <c r="C190" s="1">
        <f>'Elektřina Stav'!C190</f>
        <v>0</v>
      </c>
      <c r="D190" s="1" t="str">
        <f>'Elektřina Stav'!D190</f>
        <v>Budova 22</v>
      </c>
      <c r="E190" s="1" t="str">
        <f>'Elektřina Stav'!E190</f>
        <v>?</v>
      </c>
      <c r="F190" s="8">
        <f>'Elektřina Stav'!F190</f>
        <v>22</v>
      </c>
      <c r="G190" s="8">
        <f>'Elektřina Stav'!G190</f>
        <v>2200</v>
      </c>
      <c r="H190" s="1">
        <f>'Elektřina Stav'!H190</f>
        <v>0</v>
      </c>
      <c r="I190" s="5">
        <f>'Elektřina Stav'!I190</f>
        <v>0</v>
      </c>
      <c r="J190" s="1">
        <f>'Elektřina Stav'!J190</f>
        <v>0</v>
      </c>
      <c r="K190" s="6">
        <f>'Elektřina Stav'!K190</f>
        <v>0</v>
      </c>
      <c r="L190" s="7">
        <f>'Elektřina Stav'!L190</f>
        <v>0</v>
      </c>
      <c r="M190" s="8">
        <f>'Elektřina Stav'!M190</f>
        <v>0</v>
      </c>
      <c r="N190" s="1">
        <f>'Elektřina Stav'!N190</f>
        <v>1</v>
      </c>
      <c r="DB190" s="1">
        <f>('Elektřina Stav'!DC190-'Elektřina Stav'!DB190)*'Elektřina Stav'!$N190</f>
        <v>15</v>
      </c>
      <c r="DC190" s="1">
        <f>('Elektřina Stav'!DD190-'Elektřina Stav'!DC190)*'Elektřina Stav'!$N190</f>
        <v>75</v>
      </c>
      <c r="DD190" s="1">
        <f>('Elektřina Stav'!DE190-'Elektřina Stav'!DD190)*'Elektřina Stav'!$N190</f>
        <v>9</v>
      </c>
      <c r="DE190" s="1">
        <f>('Elektřina Stav'!DF190-'Elektřina Stav'!DE190)*'Elektřina Stav'!$N190</f>
        <v>207</v>
      </c>
      <c r="DF190" s="1">
        <f>('Elektřina Stav'!DG190-'Elektřina Stav'!DF190)*'Elektřina Stav'!$N190</f>
        <v>73</v>
      </c>
      <c r="DG190" s="1">
        <f>('Elektřina Stav'!DH190-'Elektřina Stav'!DG190)*'Elektřina Stav'!$N190</f>
        <v>0</v>
      </c>
      <c r="DH190" s="1">
        <f>('Elektřina Stav'!DI190-'Elektřina Stav'!DH190)*'Elektřina Stav'!$N190</f>
        <v>0</v>
      </c>
      <c r="DI190" s="1">
        <f>('Elektřina Stav'!DJ190-'Elektřina Stav'!DI190)*'Elektřina Stav'!$N190</f>
        <v>0</v>
      </c>
      <c r="DJ190" s="1">
        <f>('Elektřina Stav'!DK190-'Elektřina Stav'!DJ190)*'Elektřina Stav'!$N190</f>
        <v>0</v>
      </c>
      <c r="DK190" s="1">
        <f>('Elektřina Stav'!DL190-'Elektřina Stav'!DK190)*'Elektřina Stav'!$N190</f>
        <v>0</v>
      </c>
      <c r="DL190" s="1">
        <f>('Elektřina Stav'!DM190-'Elektřina Stav'!DL190)*'Elektřina Stav'!$N190</f>
        <v>0</v>
      </c>
      <c r="DM190" s="1">
        <f>('Elektřina Stav'!DN190-'Elektřina Stav'!DM190)*'Elektřina Stav'!$N190</f>
        <v>0</v>
      </c>
      <c r="DN190" s="1">
        <f>('Elektřina Stav'!DO190-'Elektřina Stav'!DN190)*'Elektřina Stav'!$N190</f>
        <v>0</v>
      </c>
      <c r="DO190" s="1">
        <f>('Elektřina Stav'!DP190-'Elektřina Stav'!DO190)*'Elektřina Stav'!$N190</f>
        <v>0</v>
      </c>
      <c r="DP190" s="1">
        <f>('Elektřina Stav'!DQ190-'Elektřina Stav'!DP190)*'Elektřina Stav'!$N190</f>
        <v>0</v>
      </c>
      <c r="DQ190" s="1">
        <f>('Elektřina Stav'!DR190-'Elektřina Stav'!DQ190)*'Elektřina Stav'!$N190</f>
        <v>0</v>
      </c>
      <c r="DR190" s="1">
        <f>('Elektřina Stav'!DS190-'Elektřina Stav'!DR190)*'Elektřina Stav'!$N190</f>
        <v>0</v>
      </c>
      <c r="DS190" s="1">
        <f>('Elektřina Stav'!DT190-'Elektřina Stav'!DS190)*'Elektřina Stav'!$N190</f>
        <v>0</v>
      </c>
    </row>
    <row r="191" spans="1:123">
      <c r="A191" s="1">
        <f>'Elektřina Stav'!A191</f>
        <v>153</v>
      </c>
      <c r="B191" s="1" t="str">
        <f>'Elektřina Stav'!B191</f>
        <v>H</v>
      </c>
      <c r="C191" s="1">
        <f>'Elektřina Stav'!C191</f>
        <v>153</v>
      </c>
      <c r="D191" s="1" t="str">
        <f>'Elektřina Stav'!D191</f>
        <v>buňka před RSP</v>
      </c>
      <c r="E191" s="1" t="str">
        <f>'Elektřina Stav'!E191</f>
        <v>SQZ</v>
      </c>
      <c r="F191" s="8">
        <f>'Elektřina Stav'!F191</f>
        <v>0</v>
      </c>
      <c r="G191" s="8">
        <f>'Elektřina Stav'!G191</f>
        <v>0</v>
      </c>
      <c r="H191" s="1">
        <f>'Elektřina Stav'!H191</f>
        <v>0</v>
      </c>
      <c r="I191" s="5">
        <f>'Elektřina Stav'!I191</f>
        <v>25</v>
      </c>
      <c r="J191" s="1" t="str">
        <f>'Elektřina Stav'!J191</f>
        <v>C02</v>
      </c>
      <c r="K191" s="6">
        <f>'Elektřina Stav'!K191</f>
        <v>0</v>
      </c>
      <c r="L191" s="7">
        <f>'Elektřina Stav'!L191</f>
        <v>0</v>
      </c>
      <c r="M191" s="8">
        <f>'Elektřina Stav'!M191</f>
        <v>0</v>
      </c>
      <c r="N191" s="1">
        <f>'Elektřina Stav'!N191</f>
        <v>1</v>
      </c>
      <c r="DI191" s="1">
        <f>('Elektřina Stav'!DJ191-'Elektřina Stav'!DI191)*'Elektřina Stav'!$N191</f>
        <v>0</v>
      </c>
      <c r="DJ191" s="1">
        <f>('Elektřina Stav'!DK191-'Elektřina Stav'!DJ191)*'Elektřina Stav'!$N191</f>
        <v>0</v>
      </c>
      <c r="DK191" s="1">
        <f>('Elektřina Stav'!DL191-'Elektřina Stav'!DK191)*'Elektřina Stav'!$N191</f>
        <v>0</v>
      </c>
      <c r="DL191" s="1">
        <f>('Elektřina Stav'!DM191-'Elektřina Stav'!DL191)*'Elektřina Stav'!$N191</f>
        <v>0</v>
      </c>
      <c r="DM191" s="1">
        <f>('Elektřina Stav'!DN191-'Elektřina Stav'!DM191)*'Elektřina Stav'!$N191</f>
        <v>0</v>
      </c>
      <c r="DN191" s="1">
        <f>('Elektřina Stav'!DO191-'Elektřina Stav'!DN191)*'Elektřina Stav'!$N191</f>
        <v>0</v>
      </c>
      <c r="DO191" s="1">
        <f>('Elektřina Stav'!DP191-'Elektřina Stav'!DO191)*'Elektřina Stav'!$N191</f>
        <v>0</v>
      </c>
      <c r="DP191" s="1">
        <f>('Elektřina Stav'!DQ191-'Elektřina Stav'!DP191)*'Elektřina Stav'!$N191</f>
        <v>0</v>
      </c>
      <c r="DQ191" s="1">
        <f>('Elektřina Stav'!DR191-'Elektřina Stav'!DQ191)*'Elektřina Stav'!$N191</f>
        <v>0</v>
      </c>
      <c r="DR191" s="1">
        <f>('Elektřina Stav'!DS191-'Elektřina Stav'!DR191)*'Elektřina Stav'!$N191</f>
        <v>0</v>
      </c>
      <c r="DS191" s="1">
        <f>('Elektřina Stav'!DT191-'Elektřina Stav'!DS191)*'Elektřina Stav'!$N191</f>
        <v>0</v>
      </c>
    </row>
  </sheetData>
  <autoFilter ref="D1:D49">
    <filterColumn colId="0"/>
  </autoFilter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workbookViewId="0">
      <selection activeCell="K2" sqref="K2"/>
    </sheetView>
  </sheetViews>
  <sheetFormatPr defaultRowHeight="15"/>
  <cols>
    <col min="1" max="1" width="3.5703125" bestFit="1" customWidth="1"/>
    <col min="2" max="2" width="10.42578125" bestFit="1" customWidth="1"/>
    <col min="3" max="3" width="12.5703125" bestFit="1" customWidth="1"/>
    <col min="4" max="4" width="5.85546875" style="136" bestFit="1" customWidth="1"/>
    <col min="5" max="5" width="3.85546875" bestFit="1" customWidth="1"/>
    <col min="6" max="6" width="5.28515625" bestFit="1" customWidth="1"/>
    <col min="7" max="7" width="17" style="45" bestFit="1" customWidth="1"/>
    <col min="8" max="8" width="13.42578125" bestFit="1" customWidth="1"/>
    <col min="9" max="9" width="5.28515625" bestFit="1" customWidth="1"/>
    <col min="10" max="10" width="3.5703125" bestFit="1" customWidth="1"/>
    <col min="11" max="11" width="6.140625" bestFit="1" customWidth="1"/>
    <col min="12" max="12" width="13.140625" customWidth="1"/>
    <col min="13" max="13" width="9.5703125" customWidth="1"/>
  </cols>
  <sheetData>
    <row r="1" spans="1:13" s="3" customFormat="1" ht="18" customHeight="1" thickTop="1">
      <c r="A1" s="61" t="s">
        <v>0</v>
      </c>
      <c r="B1" s="62" t="s">
        <v>3</v>
      </c>
      <c r="C1" s="62" t="s">
        <v>4</v>
      </c>
      <c r="D1" s="134" t="s">
        <v>5</v>
      </c>
      <c r="E1" s="62" t="s">
        <v>301</v>
      </c>
      <c r="F1" s="62" t="s">
        <v>8</v>
      </c>
      <c r="G1" s="63" t="s">
        <v>12</v>
      </c>
      <c r="H1" s="83" t="s">
        <v>10</v>
      </c>
      <c r="I1" s="87" t="s">
        <v>300</v>
      </c>
      <c r="J1" s="61" t="s">
        <v>11</v>
      </c>
      <c r="K1" s="64" t="s">
        <v>641</v>
      </c>
      <c r="L1" s="65" t="s">
        <v>640</v>
      </c>
      <c r="M1" s="141"/>
    </row>
    <row r="2" spans="1:13" s="1" customFormat="1" ht="18" customHeight="1">
      <c r="A2" s="66">
        <v>108</v>
      </c>
      <c r="B2" s="67" t="s">
        <v>14</v>
      </c>
      <c r="C2" s="67" t="s">
        <v>51</v>
      </c>
      <c r="D2" s="68">
        <v>50</v>
      </c>
      <c r="E2" s="67">
        <v>64</v>
      </c>
      <c r="F2" s="69">
        <v>125</v>
      </c>
      <c r="G2" s="70"/>
      <c r="H2" s="84" t="s">
        <v>322</v>
      </c>
      <c r="I2" s="88">
        <v>1</v>
      </c>
      <c r="J2" s="86">
        <v>4</v>
      </c>
      <c r="K2" s="67">
        <v>91016</v>
      </c>
      <c r="L2" s="71"/>
      <c r="M2" s="142"/>
    </row>
    <row r="3" spans="1:13" s="1" customFormat="1" ht="18" customHeight="1">
      <c r="A3" s="66"/>
      <c r="B3" s="67" t="s">
        <v>14</v>
      </c>
      <c r="C3" s="67" t="s">
        <v>80</v>
      </c>
      <c r="D3" s="68" t="s">
        <v>123</v>
      </c>
      <c r="E3" s="67">
        <v>45</v>
      </c>
      <c r="F3" s="69"/>
      <c r="G3" s="70" t="s">
        <v>126</v>
      </c>
      <c r="H3" s="84" t="s">
        <v>277</v>
      </c>
      <c r="I3" s="88">
        <v>29</v>
      </c>
      <c r="J3" s="86">
        <v>6</v>
      </c>
      <c r="K3" s="67">
        <v>33492</v>
      </c>
      <c r="L3" s="71"/>
      <c r="M3" s="142"/>
    </row>
    <row r="4" spans="1:13" s="1" customFormat="1" ht="18" customHeight="1">
      <c r="A4" s="66"/>
      <c r="B4" s="67" t="s">
        <v>14</v>
      </c>
      <c r="C4" s="67" t="s">
        <v>80</v>
      </c>
      <c r="D4" s="68">
        <v>10</v>
      </c>
      <c r="E4" s="67">
        <v>57</v>
      </c>
      <c r="F4" s="69"/>
      <c r="G4" s="70" t="s">
        <v>129</v>
      </c>
      <c r="H4" s="84" t="s">
        <v>280</v>
      </c>
      <c r="I4" s="88">
        <v>35</v>
      </c>
      <c r="J4" s="86">
        <v>4</v>
      </c>
      <c r="K4" s="67">
        <v>55833</v>
      </c>
      <c r="L4" s="71"/>
      <c r="M4" s="142"/>
    </row>
    <row r="5" spans="1:13" s="1" customFormat="1" ht="18" customHeight="1">
      <c r="A5" s="66">
        <v>99</v>
      </c>
      <c r="B5" s="67" t="s">
        <v>14</v>
      </c>
      <c r="C5" s="67" t="s">
        <v>448</v>
      </c>
      <c r="D5" s="68">
        <v>11</v>
      </c>
      <c r="E5" s="68">
        <v>50</v>
      </c>
      <c r="F5" s="69">
        <v>125</v>
      </c>
      <c r="G5" s="72"/>
      <c r="H5" s="84" t="s">
        <v>389</v>
      </c>
      <c r="I5" s="88"/>
      <c r="J5" s="86">
        <v>40</v>
      </c>
      <c r="K5" s="67">
        <v>3558.06</v>
      </c>
      <c r="L5" s="71"/>
      <c r="M5" s="142"/>
    </row>
    <row r="6" spans="1:13" s="1" customFormat="1" ht="18" customHeight="1">
      <c r="A6" s="66"/>
      <c r="B6" s="67" t="s">
        <v>14</v>
      </c>
      <c r="C6" s="67" t="s">
        <v>80</v>
      </c>
      <c r="D6" s="68">
        <v>51</v>
      </c>
      <c r="E6" s="67">
        <v>74</v>
      </c>
      <c r="F6" s="69">
        <v>350</v>
      </c>
      <c r="G6" s="70" t="s">
        <v>518</v>
      </c>
      <c r="H6" s="84" t="s">
        <v>520</v>
      </c>
      <c r="I6" s="89"/>
      <c r="J6" s="66">
        <v>60</v>
      </c>
      <c r="K6" s="67">
        <v>3903.06</v>
      </c>
      <c r="L6" s="71"/>
      <c r="M6" s="142"/>
    </row>
    <row r="7" spans="1:13" s="1" customFormat="1" ht="18" customHeight="1">
      <c r="A7" s="66"/>
      <c r="B7" s="67" t="s">
        <v>36</v>
      </c>
      <c r="C7" s="67"/>
      <c r="D7" s="68">
        <v>17</v>
      </c>
      <c r="E7" s="67">
        <v>27</v>
      </c>
      <c r="F7" s="69"/>
      <c r="G7" s="70" t="s">
        <v>103</v>
      </c>
      <c r="H7" s="84" t="s">
        <v>288</v>
      </c>
      <c r="I7" s="89">
        <v>11</v>
      </c>
      <c r="J7" s="66">
        <v>2</v>
      </c>
      <c r="K7" s="67">
        <v>45219</v>
      </c>
      <c r="L7" s="71"/>
      <c r="M7" s="142"/>
    </row>
    <row r="8" spans="1:13" s="1" customFormat="1" ht="18" customHeight="1">
      <c r="A8" s="66"/>
      <c r="B8" s="67" t="s">
        <v>36</v>
      </c>
      <c r="C8" s="67" t="s">
        <v>80</v>
      </c>
      <c r="D8" s="68">
        <v>34</v>
      </c>
      <c r="E8" s="67">
        <v>29</v>
      </c>
      <c r="F8" s="69"/>
      <c r="G8" s="70" t="s">
        <v>81</v>
      </c>
      <c r="H8" s="84" t="s">
        <v>281</v>
      </c>
      <c r="I8" s="89">
        <v>12</v>
      </c>
      <c r="J8" s="66">
        <v>3</v>
      </c>
      <c r="K8" s="67">
        <v>59414</v>
      </c>
      <c r="L8" s="71"/>
      <c r="M8" s="142"/>
    </row>
    <row r="9" spans="1:13" s="1" customFormat="1" ht="18" customHeight="1">
      <c r="A9" s="66">
        <v>60</v>
      </c>
      <c r="B9" s="67" t="s">
        <v>36</v>
      </c>
      <c r="C9" s="67" t="s">
        <v>67</v>
      </c>
      <c r="D9" s="68">
        <v>18</v>
      </c>
      <c r="E9" s="67">
        <v>64</v>
      </c>
      <c r="F9" s="69">
        <v>80</v>
      </c>
      <c r="G9" s="70" t="s">
        <v>462</v>
      </c>
      <c r="H9" s="84">
        <v>42181902</v>
      </c>
      <c r="I9" s="89">
        <v>21</v>
      </c>
      <c r="J9" s="66">
        <v>1</v>
      </c>
      <c r="K9" s="67">
        <v>11037</v>
      </c>
      <c r="L9" s="71"/>
      <c r="M9" s="142"/>
    </row>
    <row r="10" spans="1:13" s="1" customFormat="1" ht="18" customHeight="1">
      <c r="A10" s="108">
        <v>143</v>
      </c>
      <c r="B10" s="109" t="s">
        <v>36</v>
      </c>
      <c r="C10" s="109" t="s">
        <v>547</v>
      </c>
      <c r="D10" s="116">
        <v>30</v>
      </c>
      <c r="E10" s="116">
        <v>68.69</v>
      </c>
      <c r="F10" s="126">
        <v>250</v>
      </c>
      <c r="G10" s="127" t="s">
        <v>610</v>
      </c>
      <c r="H10" s="114" t="s">
        <v>613</v>
      </c>
      <c r="I10" s="129"/>
      <c r="J10" s="116">
        <v>50</v>
      </c>
      <c r="K10" s="109">
        <v>526.30999999999995</v>
      </c>
      <c r="L10" s="111"/>
      <c r="M10" s="142"/>
    </row>
    <row r="11" spans="1:13" s="1" customFormat="1" ht="18" customHeight="1">
      <c r="A11" s="66">
        <v>109</v>
      </c>
      <c r="B11" s="67" t="s">
        <v>36</v>
      </c>
      <c r="C11" s="67" t="s">
        <v>96</v>
      </c>
      <c r="D11" s="68">
        <v>314</v>
      </c>
      <c r="E11" s="68">
        <v>32</v>
      </c>
      <c r="F11" s="69">
        <v>50</v>
      </c>
      <c r="G11" s="210" t="s">
        <v>18</v>
      </c>
      <c r="H11" s="112">
        <v>95638</v>
      </c>
      <c r="I11" s="211"/>
      <c r="J11" s="86">
        <v>1</v>
      </c>
      <c r="K11" s="67">
        <v>65960</v>
      </c>
      <c r="L11" s="71"/>
      <c r="M11" s="142"/>
    </row>
    <row r="12" spans="1:13" s="1" customFormat="1" ht="18" customHeight="1">
      <c r="A12" s="66">
        <v>135</v>
      </c>
      <c r="B12" s="67" t="s">
        <v>55</v>
      </c>
      <c r="C12" s="67" t="s">
        <v>480</v>
      </c>
      <c r="D12" s="68">
        <v>40</v>
      </c>
      <c r="E12" s="67">
        <v>18</v>
      </c>
      <c r="F12" s="69">
        <v>160</v>
      </c>
      <c r="G12" s="70" t="s">
        <v>481</v>
      </c>
      <c r="H12" s="81" t="s">
        <v>482</v>
      </c>
      <c r="I12" s="88"/>
      <c r="J12" s="86">
        <v>40</v>
      </c>
      <c r="K12" s="67">
        <v>3238.64</v>
      </c>
      <c r="L12" s="71"/>
      <c r="M12" s="142"/>
    </row>
    <row r="13" spans="1:13" s="1" customFormat="1" ht="18" customHeight="1">
      <c r="A13" s="66">
        <v>111</v>
      </c>
      <c r="B13" s="67" t="s">
        <v>55</v>
      </c>
      <c r="C13" s="67" t="s">
        <v>429</v>
      </c>
      <c r="D13" s="68">
        <v>43</v>
      </c>
      <c r="E13" s="68">
        <v>12</v>
      </c>
      <c r="F13" s="69">
        <v>315</v>
      </c>
      <c r="G13" s="70" t="s">
        <v>327</v>
      </c>
      <c r="H13" s="84" t="s">
        <v>328</v>
      </c>
      <c r="I13" s="88"/>
      <c r="J13" s="66">
        <v>80</v>
      </c>
      <c r="K13" s="67">
        <v>201.63</v>
      </c>
      <c r="L13" s="71"/>
      <c r="M13" s="143"/>
    </row>
    <row r="14" spans="1:13" s="1" customFormat="1" ht="18" customHeight="1">
      <c r="A14" s="66">
        <v>144</v>
      </c>
      <c r="B14" s="67" t="s">
        <v>55</v>
      </c>
      <c r="C14" s="67" t="s">
        <v>51</v>
      </c>
      <c r="D14" s="68">
        <v>43</v>
      </c>
      <c r="E14" s="67">
        <v>11</v>
      </c>
      <c r="F14" s="69">
        <v>315</v>
      </c>
      <c r="G14" s="70"/>
      <c r="H14" s="85" t="s">
        <v>555</v>
      </c>
      <c r="I14" s="89"/>
      <c r="J14" s="66">
        <v>60</v>
      </c>
      <c r="K14" s="67">
        <v>7162.15</v>
      </c>
      <c r="L14" s="71"/>
      <c r="M14" s="142"/>
    </row>
    <row r="15" spans="1:13" s="1" customFormat="1" ht="18" customHeight="1">
      <c r="A15" s="66">
        <v>118</v>
      </c>
      <c r="B15" s="67" t="s">
        <v>55</v>
      </c>
      <c r="C15" s="67" t="s">
        <v>358</v>
      </c>
      <c r="D15" s="68">
        <v>81</v>
      </c>
      <c r="E15" s="67">
        <v>13</v>
      </c>
      <c r="F15" s="69">
        <v>63</v>
      </c>
      <c r="G15" s="70" t="s">
        <v>351</v>
      </c>
      <c r="H15" s="84" t="s">
        <v>352</v>
      </c>
      <c r="I15" s="89"/>
      <c r="J15" s="66">
        <v>40</v>
      </c>
      <c r="K15" s="67">
        <v>840.82</v>
      </c>
      <c r="L15" s="71"/>
      <c r="M15" s="142"/>
    </row>
    <row r="16" spans="1:13" s="1" customFormat="1" ht="18" customHeight="1">
      <c r="A16" s="108"/>
      <c r="B16" s="109" t="s">
        <v>55</v>
      </c>
      <c r="C16" s="109" t="s">
        <v>80</v>
      </c>
      <c r="D16" s="116">
        <v>36</v>
      </c>
      <c r="E16" s="109"/>
      <c r="F16" s="126">
        <v>200</v>
      </c>
      <c r="G16" s="110" t="s">
        <v>519</v>
      </c>
      <c r="H16" s="128" t="s">
        <v>521</v>
      </c>
      <c r="I16" s="133"/>
      <c r="J16" s="109">
        <v>40</v>
      </c>
      <c r="K16" s="109">
        <v>79.680000000000007</v>
      </c>
      <c r="L16" s="111"/>
      <c r="M16" s="142"/>
    </row>
    <row r="17" spans="1:13" s="1" customFormat="1" ht="18" customHeight="1">
      <c r="A17" s="66">
        <v>139</v>
      </c>
      <c r="B17" s="67" t="s">
        <v>55</v>
      </c>
      <c r="C17" s="67" t="s">
        <v>303</v>
      </c>
      <c r="D17" s="68">
        <v>38</v>
      </c>
      <c r="E17" s="67"/>
      <c r="F17" s="69">
        <v>25</v>
      </c>
      <c r="G17" s="70"/>
      <c r="H17" s="84" t="s">
        <v>542</v>
      </c>
      <c r="I17" s="88"/>
      <c r="J17" s="86">
        <v>1</v>
      </c>
      <c r="K17" s="67">
        <v>1255</v>
      </c>
      <c r="L17" s="71"/>
      <c r="M17" s="142"/>
    </row>
    <row r="18" spans="1:13" s="1" customFormat="1" ht="18" customHeight="1">
      <c r="A18" s="94"/>
      <c r="B18" s="95" t="s">
        <v>55</v>
      </c>
      <c r="C18" s="95" t="s">
        <v>539</v>
      </c>
      <c r="D18" s="135" t="s">
        <v>630</v>
      </c>
      <c r="E18" s="95"/>
      <c r="F18" s="81">
        <v>32</v>
      </c>
      <c r="G18" s="96" t="s">
        <v>631</v>
      </c>
      <c r="H18" s="99" t="s">
        <v>632</v>
      </c>
      <c r="I18" s="97"/>
      <c r="J18" s="95">
        <v>1</v>
      </c>
      <c r="K18" s="95">
        <v>2714</v>
      </c>
      <c r="L18" s="98"/>
      <c r="M18" s="142"/>
    </row>
    <row r="19" spans="1:13" s="1" customFormat="1" ht="18" customHeight="1">
      <c r="A19" s="94">
        <v>40</v>
      </c>
      <c r="B19" s="95" t="s">
        <v>63</v>
      </c>
      <c r="C19" s="95" t="s">
        <v>89</v>
      </c>
      <c r="D19" s="135" t="s">
        <v>90</v>
      </c>
      <c r="E19" s="95">
        <v>14</v>
      </c>
      <c r="F19" s="81">
        <v>50</v>
      </c>
      <c r="G19" s="96" t="s">
        <v>100</v>
      </c>
      <c r="H19" s="145" t="s">
        <v>98</v>
      </c>
      <c r="I19" s="97">
        <v>4</v>
      </c>
      <c r="J19" s="94">
        <v>4</v>
      </c>
      <c r="K19" s="95">
        <v>15755</v>
      </c>
      <c r="L19" s="98"/>
      <c r="M19" s="142"/>
    </row>
    <row r="20" spans="1:13" s="1" customFormat="1" ht="18" customHeight="1">
      <c r="A20" s="66">
        <v>155</v>
      </c>
      <c r="B20" s="67" t="s">
        <v>63</v>
      </c>
      <c r="C20" s="67" t="s">
        <v>603</v>
      </c>
      <c r="D20" s="68">
        <v>23</v>
      </c>
      <c r="E20" s="67">
        <v>72</v>
      </c>
      <c r="F20" s="69">
        <v>50</v>
      </c>
      <c r="G20" s="70"/>
      <c r="H20" s="84" t="s">
        <v>432</v>
      </c>
      <c r="I20" s="89"/>
      <c r="J20" s="66">
        <v>1</v>
      </c>
      <c r="K20" s="67">
        <v>8334</v>
      </c>
      <c r="L20" s="206"/>
      <c r="M20" s="143"/>
    </row>
    <row r="21" spans="1:13" s="1" customFormat="1" ht="18" customHeight="1">
      <c r="A21" s="66"/>
      <c r="B21" s="67" t="s">
        <v>63</v>
      </c>
      <c r="C21" s="67" t="s">
        <v>80</v>
      </c>
      <c r="D21" s="68">
        <v>24</v>
      </c>
      <c r="E21" s="68"/>
      <c r="F21" s="69"/>
      <c r="G21" s="70" t="s">
        <v>144</v>
      </c>
      <c r="H21" s="84" t="s">
        <v>285</v>
      </c>
      <c r="I21" s="88"/>
      <c r="J21" s="86">
        <v>10</v>
      </c>
      <c r="K21" s="67">
        <v>29781</v>
      </c>
      <c r="L21" s="71"/>
      <c r="M21" s="142"/>
    </row>
    <row r="22" spans="1:13" s="1" customFormat="1" ht="18" customHeight="1">
      <c r="A22" s="66"/>
      <c r="B22" s="67" t="s">
        <v>63</v>
      </c>
      <c r="C22" s="67"/>
      <c r="D22" s="68"/>
      <c r="E22" s="67"/>
      <c r="F22" s="69"/>
      <c r="G22" s="70" t="s">
        <v>155</v>
      </c>
      <c r="H22" s="84" t="s">
        <v>291</v>
      </c>
      <c r="I22" s="88" t="s">
        <v>156</v>
      </c>
      <c r="J22" s="66">
        <v>30</v>
      </c>
      <c r="K22" s="67">
        <v>18620</v>
      </c>
      <c r="L22" s="71"/>
      <c r="M22" s="142"/>
    </row>
    <row r="23" spans="1:13" s="1" customFormat="1" ht="18" customHeight="1">
      <c r="A23" s="66"/>
      <c r="B23" s="67" t="s">
        <v>63</v>
      </c>
      <c r="C23" s="67"/>
      <c r="D23" s="68"/>
      <c r="E23" s="67"/>
      <c r="F23" s="69"/>
      <c r="G23" s="70" t="s">
        <v>157</v>
      </c>
      <c r="H23" s="85" t="s">
        <v>292</v>
      </c>
      <c r="I23" s="89" t="s">
        <v>158</v>
      </c>
      <c r="J23" s="66">
        <v>30</v>
      </c>
      <c r="K23" s="73">
        <v>13464</v>
      </c>
      <c r="L23" s="71"/>
      <c r="M23" s="142"/>
    </row>
    <row r="24" spans="1:13" s="1" customFormat="1" ht="18" customHeight="1">
      <c r="A24" s="66">
        <v>110</v>
      </c>
      <c r="B24" s="67" t="s">
        <v>63</v>
      </c>
      <c r="C24" s="67" t="s">
        <v>326</v>
      </c>
      <c r="D24" s="68">
        <v>13.12</v>
      </c>
      <c r="E24" s="68">
        <v>61</v>
      </c>
      <c r="F24" s="69">
        <v>80</v>
      </c>
      <c r="G24" s="72"/>
      <c r="H24" s="84">
        <v>7112290</v>
      </c>
      <c r="I24" s="89"/>
      <c r="J24" s="86">
        <v>1</v>
      </c>
      <c r="K24" s="67">
        <v>35549</v>
      </c>
      <c r="L24" s="71"/>
      <c r="M24" s="142"/>
    </row>
    <row r="25" spans="1:13" s="1" customFormat="1" ht="18" customHeight="1">
      <c r="A25" s="66">
        <v>146</v>
      </c>
      <c r="B25" s="67" t="s">
        <v>145</v>
      </c>
      <c r="C25" s="67" t="s">
        <v>539</v>
      </c>
      <c r="D25" s="68">
        <v>1</v>
      </c>
      <c r="E25" s="68"/>
      <c r="F25" s="69">
        <v>80</v>
      </c>
      <c r="G25" s="72"/>
      <c r="H25" s="84" t="s">
        <v>554</v>
      </c>
      <c r="I25" s="89"/>
      <c r="J25" s="86">
        <v>1</v>
      </c>
      <c r="K25" s="67">
        <v>45683</v>
      </c>
      <c r="L25" s="71"/>
      <c r="M25" s="142"/>
    </row>
    <row r="26" spans="1:13" s="1" customFormat="1" ht="18" customHeight="1">
      <c r="A26" s="74"/>
      <c r="B26" s="75" t="s">
        <v>145</v>
      </c>
      <c r="C26" s="75" t="s">
        <v>80</v>
      </c>
      <c r="D26" s="76" t="s">
        <v>83</v>
      </c>
      <c r="E26" s="75"/>
      <c r="F26" s="69"/>
      <c r="G26" s="77"/>
      <c r="H26" s="104" t="s">
        <v>151</v>
      </c>
      <c r="I26" s="90"/>
      <c r="J26" s="74">
        <v>1</v>
      </c>
      <c r="K26" s="75">
        <v>94940</v>
      </c>
      <c r="L26" s="78"/>
      <c r="M26" s="142"/>
    </row>
    <row r="27" spans="1:13" s="1" customFormat="1" ht="18" customHeight="1">
      <c r="A27" s="79">
        <v>48</v>
      </c>
      <c r="B27" s="82" t="s">
        <v>59</v>
      </c>
      <c r="C27" s="67" t="s">
        <v>51</v>
      </c>
      <c r="D27" s="76" t="s">
        <v>58</v>
      </c>
      <c r="E27" s="75">
        <v>1</v>
      </c>
      <c r="F27" s="69">
        <v>40</v>
      </c>
      <c r="G27" s="77"/>
      <c r="H27" s="147">
        <v>87811948</v>
      </c>
      <c r="I27" s="88">
        <v>16</v>
      </c>
      <c r="J27" s="66">
        <v>1</v>
      </c>
      <c r="K27" s="67">
        <v>166343</v>
      </c>
      <c r="L27" s="78"/>
      <c r="M27" s="142"/>
    </row>
    <row r="28" spans="1:13" s="1" customFormat="1" ht="18" customHeight="1">
      <c r="A28" s="74">
        <v>121</v>
      </c>
      <c r="B28" s="75" t="s">
        <v>162</v>
      </c>
      <c r="C28" s="75" t="s">
        <v>364</v>
      </c>
      <c r="D28" s="76">
        <v>56</v>
      </c>
      <c r="E28" s="75"/>
      <c r="F28" s="69">
        <v>32</v>
      </c>
      <c r="G28" s="77"/>
      <c r="H28" s="104" t="s">
        <v>365</v>
      </c>
      <c r="I28" s="90"/>
      <c r="J28" s="74">
        <v>1</v>
      </c>
      <c r="K28" s="75">
        <v>55346</v>
      </c>
      <c r="L28" s="78"/>
      <c r="M28" s="142"/>
    </row>
    <row r="29" spans="1:13" s="1" customFormat="1" ht="18" customHeight="1">
      <c r="A29" s="66">
        <v>115</v>
      </c>
      <c r="B29" s="67" t="s">
        <v>344</v>
      </c>
      <c r="C29" s="67" t="s">
        <v>345</v>
      </c>
      <c r="D29" s="68">
        <v>15</v>
      </c>
      <c r="E29" s="67"/>
      <c r="F29" s="69">
        <v>35</v>
      </c>
      <c r="G29" s="70" t="s">
        <v>152</v>
      </c>
      <c r="H29" s="84">
        <v>7112237</v>
      </c>
      <c r="I29" s="88"/>
      <c r="J29" s="86">
        <v>1</v>
      </c>
      <c r="K29" s="67">
        <v>34876</v>
      </c>
      <c r="L29" s="71"/>
      <c r="M29" s="142"/>
    </row>
    <row r="30" spans="1:13" s="1" customFormat="1" ht="18" customHeight="1">
      <c r="A30" s="108">
        <v>116</v>
      </c>
      <c r="B30" s="109" t="s">
        <v>357</v>
      </c>
      <c r="C30" s="109" t="s">
        <v>379</v>
      </c>
      <c r="D30" s="116">
        <v>52</v>
      </c>
      <c r="E30" s="109"/>
      <c r="F30" s="126">
        <v>32</v>
      </c>
      <c r="G30" s="110"/>
      <c r="H30" s="128" t="s">
        <v>360</v>
      </c>
      <c r="I30" s="129"/>
      <c r="J30" s="109">
        <v>1</v>
      </c>
      <c r="K30" s="109">
        <v>7725</v>
      </c>
      <c r="L30" s="111"/>
      <c r="M30" s="142"/>
    </row>
    <row r="31" spans="1:13" s="1" customFormat="1" ht="18" customHeight="1">
      <c r="A31" s="74">
        <v>93</v>
      </c>
      <c r="B31" s="75" t="s">
        <v>103</v>
      </c>
      <c r="C31" s="75" t="s">
        <v>439</v>
      </c>
      <c r="D31" s="76">
        <v>17</v>
      </c>
      <c r="E31" s="75"/>
      <c r="F31" s="69">
        <v>35</v>
      </c>
      <c r="G31" s="91" t="s">
        <v>117</v>
      </c>
      <c r="H31" s="105" t="s">
        <v>106</v>
      </c>
      <c r="I31" s="92">
        <v>59</v>
      </c>
      <c r="J31" s="74">
        <v>1</v>
      </c>
      <c r="K31" s="75">
        <v>86053</v>
      </c>
      <c r="L31" s="78"/>
      <c r="M31" s="144"/>
    </row>
    <row r="32" spans="1:13" s="1" customFormat="1" ht="18" customHeight="1">
      <c r="A32" s="66">
        <v>112</v>
      </c>
      <c r="B32" s="67" t="s">
        <v>329</v>
      </c>
      <c r="C32" s="67" t="s">
        <v>164</v>
      </c>
      <c r="D32" s="68">
        <v>314</v>
      </c>
      <c r="E32" s="67"/>
      <c r="F32" s="69">
        <v>500</v>
      </c>
      <c r="G32" s="70" t="s">
        <v>463</v>
      </c>
      <c r="H32" s="84">
        <v>4281724</v>
      </c>
      <c r="I32" s="88"/>
      <c r="J32" s="86">
        <v>1</v>
      </c>
      <c r="K32" s="67">
        <v>4379</v>
      </c>
      <c r="L32" s="71"/>
      <c r="M32" s="144"/>
    </row>
    <row r="33" spans="1:13" s="1" customFormat="1" ht="18" customHeight="1">
      <c r="A33" s="79">
        <v>105</v>
      </c>
      <c r="B33" s="80" t="s">
        <v>302</v>
      </c>
      <c r="C33" s="80" t="s">
        <v>304</v>
      </c>
      <c r="D33" s="130">
        <v>14</v>
      </c>
      <c r="E33" s="80"/>
      <c r="F33" s="112">
        <v>32</v>
      </c>
      <c r="G33" s="113" t="s">
        <v>306</v>
      </c>
      <c r="H33" s="114" t="s">
        <v>353</v>
      </c>
      <c r="I33" s="115"/>
      <c r="J33" s="80">
        <v>1</v>
      </c>
      <c r="K33" s="80">
        <v>71988</v>
      </c>
      <c r="L33" s="82"/>
      <c r="M33" s="144"/>
    </row>
    <row r="34" spans="1:13" s="1" customFormat="1" ht="18" customHeight="1">
      <c r="A34" s="66"/>
      <c r="B34" s="67" t="s">
        <v>552</v>
      </c>
      <c r="C34" s="67" t="s">
        <v>80</v>
      </c>
      <c r="D34" s="68">
        <v>1</v>
      </c>
      <c r="E34" s="68"/>
      <c r="F34" s="69">
        <v>40</v>
      </c>
      <c r="G34" s="72" t="s">
        <v>159</v>
      </c>
      <c r="H34" s="93" t="s">
        <v>293</v>
      </c>
      <c r="I34" s="88"/>
      <c r="J34" s="86">
        <v>1</v>
      </c>
      <c r="K34" s="67">
        <v>181819</v>
      </c>
      <c r="L34" s="71"/>
      <c r="M34" s="144"/>
    </row>
    <row r="35" spans="1:13" s="1" customFormat="1" ht="18" customHeight="1">
      <c r="A35" s="79"/>
      <c r="B35" s="80" t="s">
        <v>160</v>
      </c>
      <c r="C35" s="80"/>
      <c r="D35" s="130">
        <v>1</v>
      </c>
      <c r="E35" s="80"/>
      <c r="F35" s="112">
        <v>40</v>
      </c>
      <c r="G35" s="96" t="s">
        <v>160</v>
      </c>
      <c r="H35" s="114" t="s">
        <v>294</v>
      </c>
      <c r="I35" s="115"/>
      <c r="J35" s="80">
        <v>1</v>
      </c>
      <c r="K35" s="80">
        <v>159155</v>
      </c>
      <c r="L35" s="111"/>
      <c r="M35" s="142"/>
    </row>
    <row r="36" spans="1:13" s="1" customFormat="1" ht="18" customHeight="1">
      <c r="A36" s="79">
        <v>120</v>
      </c>
      <c r="B36" s="80" t="s">
        <v>161</v>
      </c>
      <c r="C36" s="80" t="s">
        <v>429</v>
      </c>
      <c r="D36" s="130">
        <v>55</v>
      </c>
      <c r="E36" s="80"/>
      <c r="F36" s="112">
        <v>35</v>
      </c>
      <c r="G36" s="113"/>
      <c r="H36" s="114" t="s">
        <v>366</v>
      </c>
      <c r="I36" s="115"/>
      <c r="J36" s="80">
        <v>1</v>
      </c>
      <c r="K36" s="80">
        <v>10093</v>
      </c>
      <c r="L36" s="111"/>
      <c r="M36" s="143"/>
    </row>
    <row r="37" spans="1:13" s="1" customFormat="1" ht="18" customHeight="1">
      <c r="A37" s="79">
        <v>142</v>
      </c>
      <c r="B37" s="80" t="s">
        <v>534</v>
      </c>
      <c r="C37" s="80" t="s">
        <v>447</v>
      </c>
      <c r="D37" s="130">
        <v>1</v>
      </c>
      <c r="E37" s="80"/>
      <c r="F37" s="112">
        <v>25</v>
      </c>
      <c r="G37" s="113" t="s">
        <v>535</v>
      </c>
      <c r="H37" s="114">
        <v>22056079</v>
      </c>
      <c r="I37" s="115"/>
      <c r="J37" s="80">
        <v>1</v>
      </c>
      <c r="K37" s="80">
        <v>998</v>
      </c>
      <c r="L37" s="82"/>
      <c r="M37" s="144"/>
    </row>
    <row r="38" spans="1:13" s="1" customFormat="1" ht="18" customHeight="1">
      <c r="A38" s="94">
        <v>141</v>
      </c>
      <c r="B38" s="95" t="s">
        <v>538</v>
      </c>
      <c r="C38" s="95" t="s">
        <v>539</v>
      </c>
      <c r="D38" s="135">
        <v>10</v>
      </c>
      <c r="E38" s="95"/>
      <c r="F38" s="81"/>
      <c r="G38" s="96" t="s">
        <v>540</v>
      </c>
      <c r="H38" s="153" t="s">
        <v>543</v>
      </c>
      <c r="I38" s="97"/>
      <c r="J38" s="95">
        <v>1</v>
      </c>
      <c r="K38" s="95">
        <v>4035</v>
      </c>
      <c r="L38" s="98"/>
      <c r="M38" s="143"/>
    </row>
    <row r="39" spans="1:13" s="1" customFormat="1" ht="18" customHeight="1">
      <c r="A39" s="79">
        <v>140</v>
      </c>
      <c r="B39" s="80" t="s">
        <v>538</v>
      </c>
      <c r="C39" s="80" t="s">
        <v>539</v>
      </c>
      <c r="D39" s="130">
        <v>10</v>
      </c>
      <c r="E39" s="82"/>
      <c r="F39" s="112"/>
      <c r="G39" s="217" t="s">
        <v>541</v>
      </c>
      <c r="H39" s="114" t="s">
        <v>544</v>
      </c>
      <c r="I39" s="115"/>
      <c r="J39" s="80">
        <v>1</v>
      </c>
      <c r="K39" s="80">
        <v>10803</v>
      </c>
      <c r="L39" s="82"/>
      <c r="M39" s="142"/>
    </row>
    <row r="40" spans="1:13" ht="18" customHeight="1">
      <c r="A40" s="79">
        <v>147</v>
      </c>
      <c r="B40" s="80" t="s">
        <v>413</v>
      </c>
      <c r="C40" s="80" t="s">
        <v>574</v>
      </c>
      <c r="D40" s="130">
        <v>15</v>
      </c>
      <c r="E40" s="80"/>
      <c r="F40" s="81">
        <v>25</v>
      </c>
      <c r="G40" s="113"/>
      <c r="H40" s="114">
        <v>99004416</v>
      </c>
      <c r="I40" s="115"/>
      <c r="J40" s="80">
        <v>1</v>
      </c>
      <c r="K40" s="80">
        <v>4012</v>
      </c>
      <c r="L40" s="82"/>
      <c r="M40" s="143"/>
    </row>
    <row r="41" spans="1:13" ht="18" customHeight="1">
      <c r="A41" s="108">
        <v>125</v>
      </c>
      <c r="B41" s="109" t="s">
        <v>401</v>
      </c>
      <c r="C41" s="109" t="s">
        <v>550</v>
      </c>
      <c r="D41" s="116">
        <v>16</v>
      </c>
      <c r="E41" s="109"/>
      <c r="F41" s="126">
        <v>63</v>
      </c>
      <c r="G41" s="110"/>
      <c r="H41" s="128" t="s">
        <v>402</v>
      </c>
      <c r="I41" s="129"/>
      <c r="J41" s="109">
        <v>1</v>
      </c>
      <c r="K41" s="109">
        <v>43171</v>
      </c>
      <c r="L41" s="109"/>
      <c r="M41" s="142"/>
    </row>
    <row r="42" spans="1:13" ht="18" customHeight="1">
      <c r="A42" s="108"/>
      <c r="B42" s="109" t="s">
        <v>568</v>
      </c>
      <c r="C42" s="109" t="s">
        <v>539</v>
      </c>
      <c r="D42" s="116">
        <v>16</v>
      </c>
      <c r="E42" s="109"/>
      <c r="F42" s="126">
        <v>35</v>
      </c>
      <c r="G42" s="110"/>
      <c r="H42" s="128" t="s">
        <v>569</v>
      </c>
      <c r="I42" s="129"/>
      <c r="J42" s="109">
        <v>1</v>
      </c>
      <c r="K42" s="109">
        <v>25</v>
      </c>
      <c r="L42" s="109"/>
    </row>
    <row r="43" spans="1:13" ht="18" customHeight="1">
      <c r="A43" s="79">
        <v>134</v>
      </c>
      <c r="B43" s="80" t="s">
        <v>470</v>
      </c>
      <c r="C43" s="80" t="s">
        <v>476</v>
      </c>
      <c r="D43" s="130">
        <v>17</v>
      </c>
      <c r="E43" s="80"/>
      <c r="F43" s="112">
        <v>25</v>
      </c>
      <c r="G43" s="113" t="s">
        <v>471</v>
      </c>
      <c r="H43" s="114" t="s">
        <v>472</v>
      </c>
      <c r="I43" s="115"/>
      <c r="J43" s="80">
        <v>1</v>
      </c>
      <c r="K43" s="80">
        <v>6466</v>
      </c>
      <c r="L43" s="109"/>
    </row>
    <row r="44" spans="1:13" ht="18" customHeight="1">
      <c r="A44" s="108">
        <v>124</v>
      </c>
      <c r="B44" s="109" t="s">
        <v>397</v>
      </c>
      <c r="C44" s="109" t="s">
        <v>425</v>
      </c>
      <c r="D44" s="116">
        <v>40</v>
      </c>
      <c r="E44" s="109"/>
      <c r="F44" s="126">
        <v>125</v>
      </c>
      <c r="G44" s="110" t="s">
        <v>327</v>
      </c>
      <c r="H44" s="114" t="s">
        <v>394</v>
      </c>
      <c r="I44" s="129"/>
      <c r="J44" s="109">
        <v>20</v>
      </c>
      <c r="K44" s="109">
        <v>20927.849999999999</v>
      </c>
      <c r="L44" s="109"/>
    </row>
    <row r="45" spans="1:13" ht="18" customHeight="1">
      <c r="A45" s="79">
        <v>145</v>
      </c>
      <c r="B45" s="80" t="s">
        <v>397</v>
      </c>
      <c r="C45" s="80" t="s">
        <v>539</v>
      </c>
      <c r="D45" s="130" t="s">
        <v>561</v>
      </c>
      <c r="E45" s="80"/>
      <c r="F45" s="112">
        <v>63</v>
      </c>
      <c r="G45" s="212"/>
      <c r="H45" s="112" t="s">
        <v>562</v>
      </c>
      <c r="I45" s="213"/>
      <c r="J45" s="80">
        <v>1</v>
      </c>
      <c r="K45" s="80">
        <v>23924</v>
      </c>
      <c r="L45" s="109"/>
    </row>
    <row r="46" spans="1:13" ht="18" customHeight="1">
      <c r="A46" s="108">
        <v>133</v>
      </c>
      <c r="B46" s="109" t="s">
        <v>450</v>
      </c>
      <c r="C46" s="109" t="s">
        <v>457</v>
      </c>
      <c r="D46" s="116">
        <v>15</v>
      </c>
      <c r="E46" s="109"/>
      <c r="F46" s="126">
        <v>32</v>
      </c>
      <c r="G46" s="214"/>
      <c r="H46" s="81" t="s">
        <v>355</v>
      </c>
      <c r="I46" s="215"/>
      <c r="J46" s="109">
        <v>1</v>
      </c>
      <c r="K46" s="109">
        <v>60238</v>
      </c>
      <c r="L46" s="109"/>
    </row>
    <row r="47" spans="1:13" ht="18" customHeight="1">
      <c r="A47" s="79">
        <v>148</v>
      </c>
      <c r="B47" s="80" t="s">
        <v>63</v>
      </c>
      <c r="C47" s="80" t="s">
        <v>596</v>
      </c>
      <c r="D47" s="130" t="s">
        <v>571</v>
      </c>
      <c r="E47" s="80"/>
      <c r="F47" s="112">
        <v>40</v>
      </c>
      <c r="G47" s="113"/>
      <c r="H47" s="216" t="s">
        <v>573</v>
      </c>
      <c r="I47" s="115"/>
      <c r="J47" s="80">
        <v>1</v>
      </c>
      <c r="K47" s="80">
        <v>10951</v>
      </c>
      <c r="L47" s="205"/>
    </row>
    <row r="48" spans="1:13" ht="18" customHeight="1">
      <c r="A48" s="79">
        <v>123</v>
      </c>
      <c r="B48" s="80" t="s">
        <v>383</v>
      </c>
      <c r="C48" s="80" t="s">
        <v>636</v>
      </c>
      <c r="D48" s="130"/>
      <c r="E48" s="80"/>
      <c r="F48" s="112">
        <v>32</v>
      </c>
      <c r="G48" s="113" t="s">
        <v>464</v>
      </c>
      <c r="H48" s="114" t="s">
        <v>385</v>
      </c>
      <c r="I48" s="115"/>
      <c r="J48" s="80">
        <v>1</v>
      </c>
      <c r="K48" s="80">
        <v>27837</v>
      </c>
      <c r="L48" s="82"/>
    </row>
    <row r="49" spans="1:12" ht="18" customHeight="1">
      <c r="A49" s="79">
        <v>149</v>
      </c>
      <c r="B49" s="80" t="s">
        <v>426</v>
      </c>
      <c r="C49" s="80" t="s">
        <v>51</v>
      </c>
      <c r="D49" s="130" t="s">
        <v>585</v>
      </c>
      <c r="E49" s="80"/>
      <c r="F49" s="112">
        <v>25</v>
      </c>
      <c r="G49" s="113"/>
      <c r="H49" s="114" t="s">
        <v>586</v>
      </c>
      <c r="I49" s="115"/>
      <c r="J49" s="80">
        <v>1</v>
      </c>
      <c r="K49" s="80">
        <v>455</v>
      </c>
      <c r="L49" s="82"/>
    </row>
    <row r="50" spans="1:12" ht="18" customHeight="1">
      <c r="A50" s="79">
        <v>151</v>
      </c>
      <c r="B50" s="80" t="s">
        <v>63</v>
      </c>
      <c r="C50" s="80" t="s">
        <v>635</v>
      </c>
      <c r="D50" s="130" t="s">
        <v>101</v>
      </c>
      <c r="E50" s="80">
        <v>59</v>
      </c>
      <c r="F50" s="112">
        <v>50</v>
      </c>
      <c r="G50" s="113"/>
      <c r="H50" s="114">
        <v>87811949</v>
      </c>
      <c r="I50" s="115">
        <v>12</v>
      </c>
      <c r="J50" s="80">
        <v>1</v>
      </c>
      <c r="K50" s="80">
        <v>28486</v>
      </c>
      <c r="L50" s="82"/>
    </row>
    <row r="51" spans="1:12" ht="18" customHeight="1">
      <c r="A51" s="66"/>
      <c r="B51" s="67" t="s">
        <v>145</v>
      </c>
      <c r="C51" s="67" t="s">
        <v>539</v>
      </c>
      <c r="D51" s="68" t="s">
        <v>604</v>
      </c>
      <c r="E51" s="67"/>
      <c r="F51" s="69"/>
      <c r="G51" s="70" t="s">
        <v>634</v>
      </c>
      <c r="H51" s="207"/>
      <c r="I51" s="88"/>
      <c r="J51" s="67">
        <v>1</v>
      </c>
      <c r="K51" s="67">
        <v>666538</v>
      </c>
      <c r="L51" s="98"/>
    </row>
    <row r="52" spans="1:12" ht="18" customHeight="1">
      <c r="A52" s="66">
        <v>156</v>
      </c>
      <c r="B52" s="67" t="s">
        <v>593</v>
      </c>
      <c r="C52" s="67" t="s">
        <v>596</v>
      </c>
      <c r="D52" s="68" t="s">
        <v>571</v>
      </c>
      <c r="E52" s="67"/>
      <c r="F52" s="69">
        <v>25</v>
      </c>
      <c r="G52" s="70"/>
      <c r="H52" s="84" t="s">
        <v>619</v>
      </c>
      <c r="I52" s="89"/>
      <c r="J52" s="66">
        <v>1</v>
      </c>
      <c r="K52" s="67">
        <v>5557</v>
      </c>
      <c r="L52" s="71"/>
    </row>
    <row r="53" spans="1:12" ht="18" customHeight="1">
      <c r="A53" s="94">
        <v>157</v>
      </c>
      <c r="B53" s="95" t="s">
        <v>470</v>
      </c>
      <c r="C53" s="95" t="s">
        <v>628</v>
      </c>
      <c r="D53" s="135">
        <v>17</v>
      </c>
      <c r="E53" s="95"/>
      <c r="F53" s="112">
        <v>32</v>
      </c>
      <c r="G53" s="96"/>
      <c r="H53" s="153" t="s">
        <v>105</v>
      </c>
      <c r="I53" s="97"/>
      <c r="J53" s="95">
        <v>1</v>
      </c>
      <c r="K53" s="95">
        <v>16282</v>
      </c>
      <c r="L53" s="98"/>
    </row>
  </sheetData>
  <pageMargins left="0.70866141732283472" right="0.70866141732283472" top="0.78740157480314965" bottom="0.78740157480314965" header="0.31496062992125984" footer="0.31496062992125984"/>
  <pageSetup paperSize="9" scale="78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O57"/>
  <sheetViews>
    <sheetView topLeftCell="A16" workbookViewId="0">
      <selection activeCell="N30" sqref="N30"/>
    </sheetView>
  </sheetViews>
  <sheetFormatPr defaultRowHeight="15"/>
  <cols>
    <col min="1" max="1" width="4" bestFit="1" customWidth="1"/>
    <col min="2" max="2" width="13.28515625" customWidth="1"/>
    <col min="3" max="3" width="15.42578125" bestFit="1" customWidth="1"/>
    <col min="4" max="4" width="7.140625" bestFit="1" customWidth="1"/>
    <col min="5" max="5" width="10.140625" bestFit="1" customWidth="1"/>
    <col min="6" max="6" width="5.42578125" customWidth="1"/>
    <col min="7" max="7" width="5.42578125" bestFit="1" customWidth="1"/>
    <col min="8" max="8" width="6.5703125" bestFit="1" customWidth="1"/>
    <col min="9" max="9" width="13.42578125" bestFit="1" customWidth="1"/>
    <col min="10" max="10" width="8.7109375" bestFit="1" customWidth="1"/>
    <col min="11" max="11" width="3.5703125" bestFit="1" customWidth="1"/>
    <col min="12" max="12" width="9.28515625" customWidth="1"/>
    <col min="13" max="13" width="10.140625" bestFit="1" customWidth="1"/>
    <col min="14" max="14" width="9.85546875" bestFit="1" customWidth="1"/>
    <col min="15" max="15" width="4.7109375" customWidth="1"/>
  </cols>
  <sheetData>
    <row r="1" spans="1:15">
      <c r="A1" s="231" t="s">
        <v>342</v>
      </c>
      <c r="B1" s="231"/>
      <c r="L1" s="231" t="s">
        <v>241</v>
      </c>
      <c r="M1" s="231"/>
      <c r="N1" s="29" t="s">
        <v>242</v>
      </c>
    </row>
    <row r="2" spans="1:15">
      <c r="A2" s="17" t="s">
        <v>0</v>
      </c>
      <c r="B2" s="18" t="s">
        <v>3</v>
      </c>
      <c r="C2" s="18" t="s">
        <v>4</v>
      </c>
      <c r="D2" s="19" t="s">
        <v>5</v>
      </c>
      <c r="E2" s="19" t="s">
        <v>6</v>
      </c>
      <c r="F2" s="18" t="s">
        <v>7</v>
      </c>
      <c r="G2" s="18" t="s">
        <v>8</v>
      </c>
      <c r="H2" s="18" t="s">
        <v>9</v>
      </c>
      <c r="I2" s="18" t="s">
        <v>10</v>
      </c>
      <c r="J2" s="19" t="s">
        <v>19</v>
      </c>
      <c r="K2" s="18" t="s">
        <v>11</v>
      </c>
      <c r="L2" s="20" t="s">
        <v>691</v>
      </c>
      <c r="M2" s="20" t="s">
        <v>697</v>
      </c>
      <c r="N2" s="21" t="s">
        <v>696</v>
      </c>
      <c r="O2" s="160" t="s">
        <v>12</v>
      </c>
    </row>
    <row r="3" spans="1:15">
      <c r="A3" s="22">
        <v>132</v>
      </c>
      <c r="B3" s="15" t="s">
        <v>14</v>
      </c>
      <c r="C3" s="15" t="s">
        <v>660</v>
      </c>
      <c r="D3" s="16">
        <v>11</v>
      </c>
      <c r="E3" s="16">
        <v>1100</v>
      </c>
      <c r="F3" s="16">
        <v>50</v>
      </c>
      <c r="G3" s="23">
        <v>125</v>
      </c>
      <c r="H3" s="15" t="s">
        <v>16</v>
      </c>
      <c r="I3" s="25" t="s">
        <v>389</v>
      </c>
      <c r="J3" s="16"/>
      <c r="K3" s="16">
        <v>40</v>
      </c>
      <c r="L3" s="15">
        <v>5745.18</v>
      </c>
      <c r="M3" s="15">
        <v>5859.5</v>
      </c>
      <c r="N3" s="24">
        <v>4572.7999999999884</v>
      </c>
      <c r="O3" s="121"/>
    </row>
    <row r="4" spans="1:15">
      <c r="A4" s="120">
        <v>92</v>
      </c>
      <c r="B4" s="121" t="s">
        <v>14</v>
      </c>
      <c r="C4" s="121" t="s">
        <v>611</v>
      </c>
      <c r="D4" s="122">
        <v>5</v>
      </c>
      <c r="E4" s="122" t="s">
        <v>32</v>
      </c>
      <c r="F4" s="122">
        <v>46</v>
      </c>
      <c r="G4" s="123">
        <v>100</v>
      </c>
      <c r="H4" s="121" t="s">
        <v>16</v>
      </c>
      <c r="I4" s="124" t="s">
        <v>33</v>
      </c>
      <c r="J4" s="122" t="s">
        <v>34</v>
      </c>
      <c r="K4" s="122">
        <v>1</v>
      </c>
      <c r="L4" s="121">
        <v>315585</v>
      </c>
      <c r="M4" s="121">
        <v>318154</v>
      </c>
      <c r="N4" s="125">
        <v>2569</v>
      </c>
      <c r="O4" s="121"/>
    </row>
    <row r="5" spans="1:15">
      <c r="A5" s="120">
        <v>142</v>
      </c>
      <c r="B5" s="121" t="s">
        <v>534</v>
      </c>
      <c r="C5" s="121" t="s">
        <v>447</v>
      </c>
      <c r="D5" s="122">
        <v>1</v>
      </c>
      <c r="E5" s="122">
        <v>100</v>
      </c>
      <c r="F5" s="122"/>
      <c r="G5" s="123">
        <v>25</v>
      </c>
      <c r="H5" s="121" t="s">
        <v>16</v>
      </c>
      <c r="I5" s="124">
        <v>22056079</v>
      </c>
      <c r="J5" s="122"/>
      <c r="K5" s="122">
        <v>1</v>
      </c>
      <c r="L5" s="121">
        <v>2163</v>
      </c>
      <c r="M5" s="121">
        <v>2218</v>
      </c>
      <c r="N5" s="125">
        <v>55</v>
      </c>
      <c r="O5" s="121"/>
    </row>
    <row r="6" spans="1:15">
      <c r="A6" s="120">
        <v>130</v>
      </c>
      <c r="B6" s="121" t="s">
        <v>14</v>
      </c>
      <c r="C6" s="121" t="s">
        <v>447</v>
      </c>
      <c r="D6" s="122">
        <v>82</v>
      </c>
      <c r="E6" s="122">
        <v>8200</v>
      </c>
      <c r="F6" s="122">
        <v>49</v>
      </c>
      <c r="G6" s="123">
        <v>315</v>
      </c>
      <c r="H6" s="121" t="s">
        <v>16</v>
      </c>
      <c r="I6" s="124" t="s">
        <v>23</v>
      </c>
      <c r="J6" s="122">
        <v>24</v>
      </c>
      <c r="K6" s="122">
        <v>1</v>
      </c>
      <c r="L6" s="121">
        <v>1023660</v>
      </c>
      <c r="M6" s="121">
        <v>1041349</v>
      </c>
      <c r="N6" s="125">
        <v>17689</v>
      </c>
      <c r="O6" s="121"/>
    </row>
    <row r="7" spans="1:15">
      <c r="A7" s="48">
        <v>124</v>
      </c>
      <c r="B7" s="49" t="s">
        <v>397</v>
      </c>
      <c r="C7" s="49" t="s">
        <v>425</v>
      </c>
      <c r="D7" s="50">
        <v>40</v>
      </c>
      <c r="E7" s="50">
        <v>4000</v>
      </c>
      <c r="F7" s="50"/>
      <c r="G7" s="51">
        <v>125</v>
      </c>
      <c r="H7" s="49" t="s">
        <v>16</v>
      </c>
      <c r="I7" s="54" t="s">
        <v>394</v>
      </c>
      <c r="J7" s="50"/>
      <c r="K7" s="50">
        <v>20</v>
      </c>
      <c r="L7" s="49">
        <v>33721.4</v>
      </c>
      <c r="M7" s="49">
        <v>34240.25</v>
      </c>
      <c r="N7" s="52">
        <v>10376.999999999971</v>
      </c>
      <c r="O7" s="121"/>
    </row>
    <row r="8" spans="1:15">
      <c r="A8" s="22">
        <v>135</v>
      </c>
      <c r="B8" s="15" t="s">
        <v>55</v>
      </c>
      <c r="C8" s="15" t="s">
        <v>480</v>
      </c>
      <c r="D8" s="16">
        <v>40</v>
      </c>
      <c r="E8" s="16">
        <v>4000</v>
      </c>
      <c r="F8" s="16">
        <v>18</v>
      </c>
      <c r="G8" s="23">
        <v>125</v>
      </c>
      <c r="H8" s="15" t="s">
        <v>16</v>
      </c>
      <c r="I8" s="25" t="s">
        <v>482</v>
      </c>
      <c r="J8" s="16"/>
      <c r="K8" s="16">
        <v>40</v>
      </c>
      <c r="L8" s="15">
        <v>7011.37</v>
      </c>
      <c r="M8" s="15">
        <v>7174.44</v>
      </c>
      <c r="N8" s="24">
        <v>6522.7999999999884</v>
      </c>
      <c r="O8" s="121"/>
    </row>
    <row r="9" spans="1:15">
      <c r="A9" s="48"/>
      <c r="B9" s="49" t="s">
        <v>63</v>
      </c>
      <c r="C9" s="49" t="s">
        <v>549</v>
      </c>
      <c r="D9" s="50">
        <v>45</v>
      </c>
      <c r="E9" s="50">
        <v>4500</v>
      </c>
      <c r="F9" s="50">
        <v>6</v>
      </c>
      <c r="G9" s="51">
        <v>400</v>
      </c>
      <c r="H9" s="49" t="s">
        <v>16</v>
      </c>
      <c r="I9" s="54" t="s">
        <v>663</v>
      </c>
      <c r="J9" s="50"/>
      <c r="K9" s="50">
        <v>80</v>
      </c>
      <c r="L9" s="49">
        <v>53.55</v>
      </c>
      <c r="M9" s="49">
        <v>66.650000000000006</v>
      </c>
      <c r="N9" s="52">
        <v>1048.0000000000007</v>
      </c>
      <c r="O9" s="121"/>
    </row>
    <row r="10" spans="1:15">
      <c r="A10" s="22">
        <v>111</v>
      </c>
      <c r="B10" s="15" t="s">
        <v>55</v>
      </c>
      <c r="C10" s="15" t="s">
        <v>429</v>
      </c>
      <c r="D10" s="16">
        <v>43</v>
      </c>
      <c r="E10" s="16">
        <v>4300</v>
      </c>
      <c r="F10" s="16">
        <v>12</v>
      </c>
      <c r="G10" s="23">
        <v>315</v>
      </c>
      <c r="H10" s="15" t="s">
        <v>16</v>
      </c>
      <c r="I10" s="25" t="s">
        <v>328</v>
      </c>
      <c r="J10" s="16"/>
      <c r="K10" s="16">
        <v>80</v>
      </c>
      <c r="L10" s="15">
        <v>262.88</v>
      </c>
      <c r="M10" s="15">
        <v>268.39</v>
      </c>
      <c r="N10" s="24">
        <v>440.79999999999927</v>
      </c>
      <c r="O10" s="121"/>
    </row>
    <row r="11" spans="1:15">
      <c r="A11" s="22">
        <v>120</v>
      </c>
      <c r="B11" s="15" t="s">
        <v>161</v>
      </c>
      <c r="C11" s="15" t="s">
        <v>429</v>
      </c>
      <c r="D11" s="16">
        <v>55</v>
      </c>
      <c r="E11" s="16">
        <v>5500</v>
      </c>
      <c r="F11" s="16"/>
      <c r="G11" s="23">
        <v>63</v>
      </c>
      <c r="H11" s="15" t="s">
        <v>16</v>
      </c>
      <c r="I11" s="25" t="s">
        <v>366</v>
      </c>
      <c r="J11" s="16"/>
      <c r="K11" s="16">
        <v>1</v>
      </c>
      <c r="L11" s="15">
        <v>12696</v>
      </c>
      <c r="M11" s="15">
        <v>12846</v>
      </c>
      <c r="N11" s="24">
        <v>150</v>
      </c>
      <c r="O11" s="121"/>
    </row>
    <row r="12" spans="1:15">
      <c r="A12" s="195">
        <v>40</v>
      </c>
      <c r="B12" s="15" t="s">
        <v>63</v>
      </c>
      <c r="C12" s="15" t="s">
        <v>89</v>
      </c>
      <c r="D12" s="122" t="s">
        <v>90</v>
      </c>
      <c r="E12" s="122">
        <v>1000</v>
      </c>
      <c r="F12" s="122">
        <v>14</v>
      </c>
      <c r="G12" s="123">
        <v>50</v>
      </c>
      <c r="H12" s="15" t="s">
        <v>16</v>
      </c>
      <c r="I12" s="124" t="s">
        <v>98</v>
      </c>
      <c r="J12" s="122">
        <v>4</v>
      </c>
      <c r="K12" s="122">
        <v>4</v>
      </c>
      <c r="L12" s="121">
        <v>23795</v>
      </c>
      <c r="M12" s="121">
        <v>24255</v>
      </c>
      <c r="N12" s="125">
        <v>1840</v>
      </c>
      <c r="O12" s="121"/>
    </row>
    <row r="13" spans="1:15">
      <c r="A13" s="48"/>
      <c r="B13" s="49" t="s">
        <v>55</v>
      </c>
      <c r="C13" s="49" t="s">
        <v>664</v>
      </c>
      <c r="D13" s="50"/>
      <c r="E13" s="50"/>
      <c r="F13" s="50"/>
      <c r="G13" s="51"/>
      <c r="H13" s="49"/>
      <c r="I13" s="54" t="s">
        <v>112</v>
      </c>
      <c r="J13" s="50"/>
      <c r="K13" s="50">
        <v>1</v>
      </c>
      <c r="L13" s="49">
        <v>533511</v>
      </c>
      <c r="M13" s="49">
        <v>533850</v>
      </c>
      <c r="N13" s="52">
        <v>339</v>
      </c>
      <c r="O13" s="15"/>
    </row>
    <row r="14" spans="1:15">
      <c r="A14" s="22">
        <v>115</v>
      </c>
      <c r="B14" s="15" t="s">
        <v>344</v>
      </c>
      <c r="C14" s="15" t="s">
        <v>345</v>
      </c>
      <c r="D14" s="16">
        <v>15</v>
      </c>
      <c r="E14" s="16">
        <v>1500</v>
      </c>
      <c r="F14" s="16"/>
      <c r="G14" s="23">
        <v>35</v>
      </c>
      <c r="H14" s="15" t="s">
        <v>16</v>
      </c>
      <c r="I14" s="25">
        <v>7112237</v>
      </c>
      <c r="J14" s="16"/>
      <c r="K14" s="15">
        <v>1</v>
      </c>
      <c r="L14" s="15">
        <v>47373</v>
      </c>
      <c r="M14" s="15">
        <v>49823</v>
      </c>
      <c r="N14" s="24">
        <v>2450</v>
      </c>
      <c r="O14" s="121"/>
    </row>
    <row r="15" spans="1:15">
      <c r="A15" s="22">
        <v>134</v>
      </c>
      <c r="B15" s="15" t="s">
        <v>470</v>
      </c>
      <c r="C15" s="15" t="s">
        <v>476</v>
      </c>
      <c r="D15" s="16">
        <v>17</v>
      </c>
      <c r="E15" s="16">
        <v>1700</v>
      </c>
      <c r="F15" s="16"/>
      <c r="G15" s="23">
        <v>25</v>
      </c>
      <c r="H15" s="15" t="s">
        <v>16</v>
      </c>
      <c r="I15" s="25" t="s">
        <v>472</v>
      </c>
      <c r="J15" s="16"/>
      <c r="K15" s="16">
        <v>1</v>
      </c>
      <c r="L15" s="15">
        <v>12262</v>
      </c>
      <c r="M15" s="15">
        <v>12522</v>
      </c>
      <c r="N15" s="24">
        <v>260</v>
      </c>
      <c r="O15" s="121"/>
    </row>
    <row r="16" spans="1:15">
      <c r="A16" s="120">
        <v>60</v>
      </c>
      <c r="B16" s="121" t="s">
        <v>36</v>
      </c>
      <c r="C16" s="121" t="s">
        <v>67</v>
      </c>
      <c r="D16" s="122">
        <v>18</v>
      </c>
      <c r="E16" s="122">
        <v>1800</v>
      </c>
      <c r="F16" s="122">
        <v>64</v>
      </c>
      <c r="G16" s="123">
        <v>80</v>
      </c>
      <c r="H16" s="121" t="s">
        <v>16</v>
      </c>
      <c r="I16" s="124">
        <v>42181902</v>
      </c>
      <c r="J16" s="122">
        <v>21</v>
      </c>
      <c r="K16" s="122">
        <v>1</v>
      </c>
      <c r="L16" s="121">
        <v>16719</v>
      </c>
      <c r="M16" s="196">
        <v>16959</v>
      </c>
      <c r="N16" s="125">
        <v>240</v>
      </c>
      <c r="O16" s="121"/>
    </row>
    <row r="17" spans="1:15">
      <c r="A17" s="120">
        <v>151</v>
      </c>
      <c r="B17" s="121" t="s">
        <v>63</v>
      </c>
      <c r="C17" s="121" t="s">
        <v>658</v>
      </c>
      <c r="D17" s="122" t="s">
        <v>101</v>
      </c>
      <c r="E17" s="122">
        <v>1600</v>
      </c>
      <c r="F17" s="122">
        <v>59</v>
      </c>
      <c r="G17" s="123">
        <v>50</v>
      </c>
      <c r="H17" s="121" t="s">
        <v>16</v>
      </c>
      <c r="I17" s="124">
        <v>87811949</v>
      </c>
      <c r="J17" s="122">
        <v>12</v>
      </c>
      <c r="K17" s="122">
        <v>1</v>
      </c>
      <c r="L17" s="121">
        <v>31028</v>
      </c>
      <c r="M17" s="121">
        <v>31195</v>
      </c>
      <c r="N17" s="125">
        <v>167</v>
      </c>
      <c r="O17" s="121"/>
    </row>
    <row r="18" spans="1:15">
      <c r="A18" s="57">
        <v>147</v>
      </c>
      <c r="B18" s="58" t="s">
        <v>413</v>
      </c>
      <c r="C18" s="58" t="s">
        <v>659</v>
      </c>
      <c r="D18" s="100">
        <v>15</v>
      </c>
      <c r="E18" s="100">
        <v>1500</v>
      </c>
      <c r="F18" s="100"/>
      <c r="G18" s="101">
        <v>25</v>
      </c>
      <c r="H18" s="58" t="s">
        <v>16</v>
      </c>
      <c r="I18" s="102">
        <v>99004416</v>
      </c>
      <c r="J18" s="100"/>
      <c r="K18" s="100">
        <v>1</v>
      </c>
      <c r="L18" s="58">
        <v>7921</v>
      </c>
      <c r="M18" s="58">
        <v>8241</v>
      </c>
      <c r="N18" s="103">
        <v>320</v>
      </c>
      <c r="O18" s="121"/>
    </row>
    <row r="19" spans="1:15">
      <c r="A19" s="22"/>
      <c r="B19" s="15" t="s">
        <v>14</v>
      </c>
      <c r="C19" s="15" t="s">
        <v>668</v>
      </c>
      <c r="D19" s="16"/>
      <c r="E19" s="16"/>
      <c r="F19" s="16"/>
      <c r="G19" s="23"/>
      <c r="H19" s="15"/>
      <c r="I19" s="25"/>
      <c r="J19" s="16"/>
      <c r="K19" s="16">
        <v>1</v>
      </c>
      <c r="L19" s="15">
        <v>4576</v>
      </c>
      <c r="M19" s="15">
        <v>4665</v>
      </c>
      <c r="N19" s="24">
        <v>89</v>
      </c>
      <c r="O19" s="121"/>
    </row>
    <row r="20" spans="1:15">
      <c r="A20" s="48"/>
      <c r="B20" s="49" t="s">
        <v>451</v>
      </c>
      <c r="C20" s="15" t="s">
        <v>479</v>
      </c>
      <c r="D20" s="50">
        <v>16</v>
      </c>
      <c r="E20" s="50">
        <v>1600</v>
      </c>
      <c r="F20" s="50"/>
      <c r="G20" s="51">
        <v>32</v>
      </c>
      <c r="H20" s="49" t="s">
        <v>16</v>
      </c>
      <c r="I20" s="54" t="s">
        <v>472</v>
      </c>
      <c r="J20" s="50"/>
      <c r="K20" s="50">
        <v>1</v>
      </c>
      <c r="L20" s="49">
        <v>1920</v>
      </c>
      <c r="M20" s="49">
        <v>1920</v>
      </c>
      <c r="N20" s="52">
        <v>0</v>
      </c>
      <c r="O20" s="121"/>
    </row>
    <row r="21" spans="1:15">
      <c r="A21" s="39">
        <v>161</v>
      </c>
      <c r="B21" s="40" t="s">
        <v>426</v>
      </c>
      <c r="C21" s="40" t="s">
        <v>652</v>
      </c>
      <c r="D21" s="41" t="s">
        <v>585</v>
      </c>
      <c r="E21" s="41" t="s">
        <v>661</v>
      </c>
      <c r="F21" s="41"/>
      <c r="G21" s="42">
        <v>32</v>
      </c>
      <c r="H21" s="40" t="s">
        <v>16</v>
      </c>
      <c r="I21" s="53" t="s">
        <v>586</v>
      </c>
      <c r="J21" s="41"/>
      <c r="K21" s="41">
        <v>1</v>
      </c>
      <c r="L21" s="40">
        <v>17438</v>
      </c>
      <c r="M21" s="40">
        <v>20210</v>
      </c>
      <c r="N21" s="43">
        <v>2772</v>
      </c>
      <c r="O21" s="121"/>
    </row>
    <row r="22" spans="1:15">
      <c r="A22" s="26"/>
      <c r="B22" s="27" t="s">
        <v>55</v>
      </c>
      <c r="C22" s="27" t="s">
        <v>539</v>
      </c>
      <c r="D22" s="28" t="s">
        <v>630</v>
      </c>
      <c r="E22" s="28"/>
      <c r="F22" s="28"/>
      <c r="G22" s="197">
        <v>32</v>
      </c>
      <c r="H22" s="27" t="s">
        <v>16</v>
      </c>
      <c r="I22" s="198" t="s">
        <v>632</v>
      </c>
      <c r="J22" s="28"/>
      <c r="K22" s="27">
        <v>1</v>
      </c>
      <c r="L22" s="27">
        <v>8494</v>
      </c>
      <c r="M22" s="27">
        <v>8769</v>
      </c>
      <c r="N22" s="199">
        <v>275</v>
      </c>
      <c r="O22" s="121"/>
    </row>
    <row r="23" spans="1:15">
      <c r="A23" s="120">
        <v>146</v>
      </c>
      <c r="B23" s="121" t="s">
        <v>145</v>
      </c>
      <c r="C23" s="121" t="s">
        <v>539</v>
      </c>
      <c r="D23" s="122">
        <v>1</v>
      </c>
      <c r="E23" s="122">
        <v>100</v>
      </c>
      <c r="F23" s="122"/>
      <c r="G23" s="123">
        <v>80</v>
      </c>
      <c r="H23" s="121" t="s">
        <v>16</v>
      </c>
      <c r="I23" s="124" t="s">
        <v>554</v>
      </c>
      <c r="J23" s="122"/>
      <c r="K23" s="122">
        <v>1</v>
      </c>
      <c r="L23" s="121">
        <v>79165</v>
      </c>
      <c r="M23" s="121">
        <v>84005</v>
      </c>
      <c r="N23" s="125">
        <v>4840</v>
      </c>
      <c r="O23" s="121"/>
    </row>
    <row r="24" spans="1:15">
      <c r="A24" s="26">
        <v>141</v>
      </c>
      <c r="B24" s="27" t="s">
        <v>538</v>
      </c>
      <c r="C24" s="27" t="s">
        <v>539</v>
      </c>
      <c r="D24" s="28">
        <v>10</v>
      </c>
      <c r="E24" s="28">
        <v>1000</v>
      </c>
      <c r="F24" s="28"/>
      <c r="G24" s="197">
        <v>32</v>
      </c>
      <c r="H24" s="27" t="s">
        <v>16</v>
      </c>
      <c r="I24" s="198" t="s">
        <v>543</v>
      </c>
      <c r="J24" s="28"/>
      <c r="K24" s="28">
        <v>1</v>
      </c>
      <c r="L24" s="27">
        <v>8679</v>
      </c>
      <c r="M24" s="27">
        <v>8985</v>
      </c>
      <c r="N24" s="199">
        <v>306</v>
      </c>
      <c r="O24" s="121" t="s">
        <v>614</v>
      </c>
    </row>
    <row r="25" spans="1:15">
      <c r="A25" s="22">
        <v>140</v>
      </c>
      <c r="B25" s="15" t="s">
        <v>538</v>
      </c>
      <c r="C25" s="15" t="s">
        <v>539</v>
      </c>
      <c r="D25" s="16">
        <v>10</v>
      </c>
      <c r="E25" s="16">
        <v>1000</v>
      </c>
      <c r="F25" s="16"/>
      <c r="G25" s="23">
        <v>32</v>
      </c>
      <c r="H25" s="15" t="s">
        <v>16</v>
      </c>
      <c r="I25" s="25" t="s">
        <v>544</v>
      </c>
      <c r="J25" s="16"/>
      <c r="K25" s="16">
        <v>1</v>
      </c>
      <c r="L25" s="15">
        <v>22982</v>
      </c>
      <c r="M25" s="15">
        <v>23597</v>
      </c>
      <c r="N25" s="24">
        <v>615</v>
      </c>
      <c r="O25" s="15" t="s">
        <v>614</v>
      </c>
    </row>
    <row r="26" spans="1:15">
      <c r="A26" s="57"/>
      <c r="B26" s="58" t="s">
        <v>568</v>
      </c>
      <c r="C26" s="58" t="s">
        <v>539</v>
      </c>
      <c r="D26" s="100">
        <v>16</v>
      </c>
      <c r="E26" s="100">
        <v>1600</v>
      </c>
      <c r="F26" s="100"/>
      <c r="G26" s="101">
        <v>35</v>
      </c>
      <c r="H26" s="58" t="s">
        <v>16</v>
      </c>
      <c r="I26" s="117" t="s">
        <v>569</v>
      </c>
      <c r="J26" s="100"/>
      <c r="K26" s="100">
        <v>1</v>
      </c>
      <c r="L26" s="58">
        <v>137</v>
      </c>
      <c r="M26" s="58">
        <v>139</v>
      </c>
      <c r="N26" s="103">
        <v>2</v>
      </c>
      <c r="O26" s="121"/>
    </row>
    <row r="27" spans="1:15">
      <c r="A27" s="39">
        <v>145</v>
      </c>
      <c r="B27" s="40" t="s">
        <v>397</v>
      </c>
      <c r="C27" s="40" t="s">
        <v>539</v>
      </c>
      <c r="D27" s="41" t="s">
        <v>561</v>
      </c>
      <c r="E27" s="41">
        <v>4000</v>
      </c>
      <c r="F27" s="41"/>
      <c r="G27" s="42">
        <v>63</v>
      </c>
      <c r="H27" s="40" t="s">
        <v>16</v>
      </c>
      <c r="I27" s="53" t="s">
        <v>562</v>
      </c>
      <c r="J27" s="41"/>
      <c r="K27" s="41">
        <v>1</v>
      </c>
      <c r="L27" s="40">
        <v>24569</v>
      </c>
      <c r="M27" s="40">
        <v>24572</v>
      </c>
      <c r="N27" s="43">
        <v>3</v>
      </c>
      <c r="O27" s="121"/>
    </row>
    <row r="28" spans="1:15">
      <c r="A28" s="39"/>
      <c r="B28" s="40" t="s">
        <v>145</v>
      </c>
      <c r="C28" s="40" t="s">
        <v>539</v>
      </c>
      <c r="D28" s="41" t="s">
        <v>604</v>
      </c>
      <c r="E28" s="41"/>
      <c r="F28" s="41"/>
      <c r="G28" s="42"/>
      <c r="H28" s="40"/>
      <c r="I28" s="53"/>
      <c r="J28" s="41"/>
      <c r="K28" s="41">
        <v>1</v>
      </c>
      <c r="L28" s="40">
        <v>1437158</v>
      </c>
      <c r="M28" s="40">
        <v>2646850</v>
      </c>
      <c r="N28" s="43">
        <v>1209692</v>
      </c>
      <c r="O28" s="121"/>
    </row>
    <row r="29" spans="1:15">
      <c r="A29" s="57">
        <v>133</v>
      </c>
      <c r="B29" s="58" t="s">
        <v>450</v>
      </c>
      <c r="C29" s="58" t="s">
        <v>457</v>
      </c>
      <c r="D29" s="100">
        <v>15</v>
      </c>
      <c r="E29" s="100">
        <v>1500</v>
      </c>
      <c r="F29" s="100"/>
      <c r="G29" s="101">
        <v>32</v>
      </c>
      <c r="H29" s="58" t="s">
        <v>16</v>
      </c>
      <c r="I29" s="102" t="s">
        <v>355</v>
      </c>
      <c r="J29" s="100"/>
      <c r="K29" s="100">
        <v>1</v>
      </c>
      <c r="L29" s="58">
        <v>6212</v>
      </c>
      <c r="M29" s="58">
        <v>15157</v>
      </c>
      <c r="N29" s="103">
        <v>8945</v>
      </c>
      <c r="O29" s="121"/>
    </row>
    <row r="30" spans="1:15">
      <c r="A30" s="120">
        <v>109</v>
      </c>
      <c r="B30" s="121" t="s">
        <v>36</v>
      </c>
      <c r="C30" s="121" t="s">
        <v>96</v>
      </c>
      <c r="D30" s="122">
        <v>314</v>
      </c>
      <c r="E30" s="122" t="s">
        <v>97</v>
      </c>
      <c r="F30" s="122">
        <v>32</v>
      </c>
      <c r="G30" s="123">
        <v>50</v>
      </c>
      <c r="H30" s="121" t="s">
        <v>16</v>
      </c>
      <c r="I30" s="124">
        <v>95638</v>
      </c>
      <c r="J30" s="122"/>
      <c r="K30" s="122">
        <v>1</v>
      </c>
      <c r="L30" s="121">
        <v>89401</v>
      </c>
      <c r="M30" s="121">
        <v>90719</v>
      </c>
      <c r="N30" s="125">
        <v>1318</v>
      </c>
      <c r="O30" s="121"/>
    </row>
    <row r="31" spans="1:15">
      <c r="A31" s="120">
        <v>125</v>
      </c>
      <c r="B31" s="121" t="s">
        <v>401</v>
      </c>
      <c r="C31" s="121" t="s">
        <v>657</v>
      </c>
      <c r="D31" s="122">
        <v>16</v>
      </c>
      <c r="E31" s="122">
        <v>1600</v>
      </c>
      <c r="F31" s="122"/>
      <c r="G31" s="123">
        <v>63</v>
      </c>
      <c r="H31" s="121" t="s">
        <v>16</v>
      </c>
      <c r="I31" s="124" t="s">
        <v>402</v>
      </c>
      <c r="J31" s="122"/>
      <c r="K31" s="122">
        <v>1</v>
      </c>
      <c r="L31" s="121">
        <v>55896</v>
      </c>
      <c r="M31" s="121">
        <v>57821</v>
      </c>
      <c r="N31" s="125">
        <v>1925</v>
      </c>
      <c r="O31" s="121"/>
    </row>
    <row r="32" spans="1:15">
      <c r="A32" s="120">
        <v>105</v>
      </c>
      <c r="B32" s="121" t="s">
        <v>302</v>
      </c>
      <c r="C32" s="121" t="s">
        <v>304</v>
      </c>
      <c r="D32" s="122">
        <v>14</v>
      </c>
      <c r="E32" s="122">
        <v>1400</v>
      </c>
      <c r="F32" s="122"/>
      <c r="G32" s="123">
        <v>32</v>
      </c>
      <c r="H32" s="121" t="s">
        <v>16</v>
      </c>
      <c r="I32" s="124" t="s">
        <v>353</v>
      </c>
      <c r="J32" s="122"/>
      <c r="K32" s="122">
        <v>1</v>
      </c>
      <c r="L32" s="121">
        <v>97530</v>
      </c>
      <c r="M32" s="121">
        <v>100364</v>
      </c>
      <c r="N32" s="125">
        <v>2834</v>
      </c>
      <c r="O32" s="15"/>
    </row>
    <row r="33" spans="1:15">
      <c r="A33" s="22">
        <v>160</v>
      </c>
      <c r="B33" s="15" t="s">
        <v>63</v>
      </c>
      <c r="C33" s="15" t="s">
        <v>647</v>
      </c>
      <c r="D33" s="16">
        <v>23</v>
      </c>
      <c r="E33" s="16">
        <v>2300</v>
      </c>
      <c r="F33" s="16">
        <v>72</v>
      </c>
      <c r="G33" s="23">
        <v>50</v>
      </c>
      <c r="H33" s="15"/>
      <c r="I33" s="25" t="s">
        <v>432</v>
      </c>
      <c r="J33" s="16"/>
      <c r="K33" s="16">
        <v>1</v>
      </c>
      <c r="L33" s="15">
        <v>12175</v>
      </c>
      <c r="M33" s="15">
        <v>12492</v>
      </c>
      <c r="N33" s="24">
        <v>317</v>
      </c>
      <c r="O33" s="121"/>
    </row>
    <row r="34" spans="1:15">
      <c r="A34" s="22">
        <v>121</v>
      </c>
      <c r="B34" s="15" t="s">
        <v>162</v>
      </c>
      <c r="C34" s="15" t="s">
        <v>364</v>
      </c>
      <c r="D34" s="16">
        <v>56</v>
      </c>
      <c r="E34" s="16">
        <v>5600</v>
      </c>
      <c r="F34" s="16"/>
      <c r="G34" s="23">
        <v>32</v>
      </c>
      <c r="H34" s="15" t="s">
        <v>16</v>
      </c>
      <c r="I34" s="25" t="s">
        <v>365</v>
      </c>
      <c r="J34" s="16"/>
      <c r="K34" s="16">
        <v>1</v>
      </c>
      <c r="L34" s="15">
        <v>96211</v>
      </c>
      <c r="M34" s="15">
        <v>98711</v>
      </c>
      <c r="N34" s="24">
        <v>2500</v>
      </c>
      <c r="O34" s="121"/>
    </row>
    <row r="35" spans="1:15">
      <c r="A35" s="22">
        <v>119</v>
      </c>
      <c r="B35" s="15" t="s">
        <v>14</v>
      </c>
      <c r="C35" s="15" t="s">
        <v>364</v>
      </c>
      <c r="D35" s="16" t="s">
        <v>308</v>
      </c>
      <c r="E35" s="16">
        <v>5150</v>
      </c>
      <c r="F35" s="16">
        <v>50</v>
      </c>
      <c r="G35" s="23">
        <v>630</v>
      </c>
      <c r="H35" s="15" t="s">
        <v>16</v>
      </c>
      <c r="I35" s="25" t="s">
        <v>298</v>
      </c>
      <c r="J35" s="16" t="s">
        <v>299</v>
      </c>
      <c r="K35" s="16">
        <v>1</v>
      </c>
      <c r="L35" s="15">
        <v>4220108</v>
      </c>
      <c r="M35" s="15">
        <v>4292909</v>
      </c>
      <c r="N35" s="24">
        <v>72801</v>
      </c>
      <c r="O35" s="121"/>
    </row>
    <row r="36" spans="1:15">
      <c r="A36" s="22">
        <v>84</v>
      </c>
      <c r="B36" s="15" t="s">
        <v>36</v>
      </c>
      <c r="C36" s="15" t="s">
        <v>60</v>
      </c>
      <c r="D36" s="16">
        <v>27</v>
      </c>
      <c r="E36" s="16">
        <v>2700</v>
      </c>
      <c r="F36" s="16" t="s">
        <v>61</v>
      </c>
      <c r="G36" s="23">
        <v>400</v>
      </c>
      <c r="H36" s="15" t="s">
        <v>16</v>
      </c>
      <c r="I36" s="25" t="s">
        <v>62</v>
      </c>
      <c r="J36" s="16">
        <v>1</v>
      </c>
      <c r="K36" s="15">
        <v>1</v>
      </c>
      <c r="L36" s="15">
        <v>508403</v>
      </c>
      <c r="M36" s="15">
        <v>510259</v>
      </c>
      <c r="N36" s="24">
        <v>1856</v>
      </c>
      <c r="O36" s="121"/>
    </row>
    <row r="37" spans="1:15">
      <c r="A37" s="26">
        <v>38</v>
      </c>
      <c r="B37" s="27" t="s">
        <v>63</v>
      </c>
      <c r="C37" s="27" t="s">
        <v>60</v>
      </c>
      <c r="D37" s="28">
        <v>27</v>
      </c>
      <c r="E37" s="28">
        <v>2700</v>
      </c>
      <c r="F37" s="28">
        <v>5</v>
      </c>
      <c r="G37" s="197">
        <v>200</v>
      </c>
      <c r="H37" s="27" t="s">
        <v>16</v>
      </c>
      <c r="I37" s="198" t="s">
        <v>64</v>
      </c>
      <c r="J37" s="28">
        <v>2</v>
      </c>
      <c r="K37" s="28">
        <v>1</v>
      </c>
      <c r="L37" s="27">
        <v>247181</v>
      </c>
      <c r="M37" s="27">
        <v>247629</v>
      </c>
      <c r="N37" s="199">
        <v>448</v>
      </c>
      <c r="O37" s="121"/>
    </row>
    <row r="38" spans="1:15">
      <c r="A38" s="26">
        <v>112</v>
      </c>
      <c r="B38" s="27" t="s">
        <v>329</v>
      </c>
      <c r="C38" s="27" t="s">
        <v>656</v>
      </c>
      <c r="D38" s="28">
        <v>314</v>
      </c>
      <c r="E38" s="28" t="s">
        <v>97</v>
      </c>
      <c r="F38" s="28"/>
      <c r="G38" s="197">
        <v>500</v>
      </c>
      <c r="H38" s="27" t="s">
        <v>16</v>
      </c>
      <c r="I38" s="198">
        <v>4281724</v>
      </c>
      <c r="J38" s="28"/>
      <c r="K38" s="28">
        <v>1</v>
      </c>
      <c r="L38" s="27">
        <v>9015</v>
      </c>
      <c r="M38" s="27">
        <v>9192</v>
      </c>
      <c r="N38" s="199">
        <v>177</v>
      </c>
      <c r="O38" s="121"/>
    </row>
    <row r="39" spans="1:15">
      <c r="A39" s="57">
        <v>118</v>
      </c>
      <c r="B39" s="58" t="s">
        <v>55</v>
      </c>
      <c r="C39" s="58" t="s">
        <v>358</v>
      </c>
      <c r="D39" s="100">
        <v>81</v>
      </c>
      <c r="E39" s="100">
        <v>8100</v>
      </c>
      <c r="F39" s="100">
        <v>13</v>
      </c>
      <c r="G39" s="101">
        <v>63</v>
      </c>
      <c r="H39" s="58" t="s">
        <v>16</v>
      </c>
      <c r="I39" s="102" t="s">
        <v>352</v>
      </c>
      <c r="J39" s="100"/>
      <c r="K39" s="100">
        <v>40</v>
      </c>
      <c r="L39" s="58">
        <v>1268.79</v>
      </c>
      <c r="M39" s="58">
        <v>1297.69</v>
      </c>
      <c r="N39" s="103">
        <v>1156.0000000000036</v>
      </c>
      <c r="O39" s="58"/>
    </row>
    <row r="40" spans="1:15">
      <c r="A40" s="26">
        <v>148</v>
      </c>
      <c r="B40" s="27" t="s">
        <v>63</v>
      </c>
      <c r="C40" s="27" t="s">
        <v>596</v>
      </c>
      <c r="D40" s="28" t="s">
        <v>571</v>
      </c>
      <c r="E40" s="28" t="s">
        <v>572</v>
      </c>
      <c r="F40" s="28"/>
      <c r="G40" s="197">
        <v>40</v>
      </c>
      <c r="H40" s="27" t="s">
        <v>16</v>
      </c>
      <c r="I40" s="198" t="s">
        <v>573</v>
      </c>
      <c r="J40" s="28"/>
      <c r="K40" s="28">
        <v>1</v>
      </c>
      <c r="L40" s="27">
        <v>23335</v>
      </c>
      <c r="M40" s="27">
        <v>23832</v>
      </c>
      <c r="N40" s="199">
        <v>497</v>
      </c>
      <c r="O40" s="58"/>
    </row>
    <row r="41" spans="1:15">
      <c r="A41" s="22">
        <v>156</v>
      </c>
      <c r="B41" s="15" t="s">
        <v>593</v>
      </c>
      <c r="C41" s="15" t="s">
        <v>596</v>
      </c>
      <c r="D41" s="16" t="s">
        <v>571</v>
      </c>
      <c r="E41" s="16" t="s">
        <v>572</v>
      </c>
      <c r="F41" s="16"/>
      <c r="G41" s="23">
        <v>25</v>
      </c>
      <c r="H41" s="15" t="s">
        <v>16</v>
      </c>
      <c r="I41" s="25" t="s">
        <v>619</v>
      </c>
      <c r="J41" s="16"/>
      <c r="K41" s="16">
        <v>1</v>
      </c>
      <c r="L41" s="15">
        <v>14867</v>
      </c>
      <c r="M41" s="15">
        <v>15202</v>
      </c>
      <c r="N41" s="24">
        <v>335</v>
      </c>
      <c r="O41" s="218"/>
    </row>
    <row r="42" spans="1:15">
      <c r="A42" s="120"/>
      <c r="B42" s="121" t="s">
        <v>667</v>
      </c>
      <c r="C42" s="121" t="s">
        <v>596</v>
      </c>
      <c r="D42" s="122"/>
      <c r="E42" s="122"/>
      <c r="F42" s="122"/>
      <c r="G42" s="123"/>
      <c r="H42" s="121"/>
      <c r="I42" s="124" t="s">
        <v>671</v>
      </c>
      <c r="J42" s="122"/>
      <c r="K42" s="122">
        <v>1</v>
      </c>
      <c r="L42" s="121">
        <v>6288</v>
      </c>
      <c r="M42" s="121">
        <v>6847</v>
      </c>
      <c r="N42" s="125">
        <v>559</v>
      </c>
      <c r="O42" s="121"/>
    </row>
    <row r="43" spans="1:15">
      <c r="A43" s="120"/>
      <c r="B43" s="121" t="s">
        <v>63</v>
      </c>
      <c r="C43" s="121" t="s">
        <v>662</v>
      </c>
      <c r="D43" s="122">
        <v>13</v>
      </c>
      <c r="E43" s="122">
        <v>1300</v>
      </c>
      <c r="F43" s="122">
        <v>61</v>
      </c>
      <c r="G43" s="123">
        <v>80</v>
      </c>
      <c r="H43" s="121" t="s">
        <v>16</v>
      </c>
      <c r="I43" s="124">
        <v>7112290</v>
      </c>
      <c r="J43" s="122"/>
      <c r="K43" s="122">
        <v>1</v>
      </c>
      <c r="L43" s="121">
        <v>36326</v>
      </c>
      <c r="M43" s="121">
        <v>36327</v>
      </c>
      <c r="N43" s="125">
        <v>1</v>
      </c>
      <c r="O43" s="121"/>
    </row>
    <row r="44" spans="1:15">
      <c r="A44" s="120">
        <v>157</v>
      </c>
      <c r="B44" s="121" t="s">
        <v>470</v>
      </c>
      <c r="C44" s="121" t="s">
        <v>628</v>
      </c>
      <c r="D44" s="122">
        <v>17</v>
      </c>
      <c r="E44" s="122">
        <v>17000</v>
      </c>
      <c r="F44" s="122"/>
      <c r="G44" s="123">
        <v>32</v>
      </c>
      <c r="H44" s="121" t="s">
        <v>16</v>
      </c>
      <c r="I44" s="124" t="s">
        <v>105</v>
      </c>
      <c r="J44" s="122"/>
      <c r="K44" s="122">
        <v>1</v>
      </c>
      <c r="L44" s="121">
        <v>17960</v>
      </c>
      <c r="M44" s="121">
        <v>18254</v>
      </c>
      <c r="N44" s="125">
        <v>294</v>
      </c>
      <c r="O44" s="121"/>
    </row>
    <row r="45" spans="1:15">
      <c r="A45" s="120">
        <v>93</v>
      </c>
      <c r="B45" s="121" t="s">
        <v>103</v>
      </c>
      <c r="C45" s="121" t="s">
        <v>439</v>
      </c>
      <c r="D45" s="122">
        <v>17</v>
      </c>
      <c r="E45" s="122">
        <v>1700</v>
      </c>
      <c r="F45" s="122"/>
      <c r="G45" s="123">
        <v>35</v>
      </c>
      <c r="H45" s="121" t="s">
        <v>16</v>
      </c>
      <c r="I45" s="124" t="s">
        <v>106</v>
      </c>
      <c r="J45" s="122">
        <v>59</v>
      </c>
      <c r="K45" s="122">
        <v>1</v>
      </c>
      <c r="L45" s="121">
        <v>16236</v>
      </c>
      <c r="M45" s="121">
        <v>17181</v>
      </c>
      <c r="N45" s="125">
        <v>945</v>
      </c>
      <c r="O45" s="121"/>
    </row>
    <row r="46" spans="1:15">
      <c r="A46" s="57">
        <v>108</v>
      </c>
      <c r="B46" s="58" t="s">
        <v>14</v>
      </c>
      <c r="C46" s="58" t="s">
        <v>51</v>
      </c>
      <c r="D46" s="100">
        <v>50</v>
      </c>
      <c r="E46" s="100">
        <v>5000</v>
      </c>
      <c r="F46" s="100">
        <v>64</v>
      </c>
      <c r="G46" s="101">
        <v>125</v>
      </c>
      <c r="H46" s="58" t="s">
        <v>53</v>
      </c>
      <c r="I46" s="102" t="s">
        <v>322</v>
      </c>
      <c r="J46" s="100">
        <v>1</v>
      </c>
      <c r="K46" s="100">
        <v>4</v>
      </c>
      <c r="L46" s="58">
        <v>92398</v>
      </c>
      <c r="M46" s="58">
        <v>92429</v>
      </c>
      <c r="N46" s="103">
        <v>124</v>
      </c>
      <c r="O46" s="58"/>
    </row>
    <row r="47" spans="1:15">
      <c r="A47" s="120">
        <v>144</v>
      </c>
      <c r="B47" s="121" t="s">
        <v>55</v>
      </c>
      <c r="C47" s="121" t="s">
        <v>51</v>
      </c>
      <c r="D47" s="122">
        <v>43</v>
      </c>
      <c r="E47" s="122">
        <v>4300</v>
      </c>
      <c r="F47" s="122">
        <v>11</v>
      </c>
      <c r="G47" s="123">
        <v>300</v>
      </c>
      <c r="H47" s="121" t="s">
        <v>16</v>
      </c>
      <c r="I47" s="124" t="s">
        <v>555</v>
      </c>
      <c r="J47" s="122"/>
      <c r="K47" s="122">
        <v>60</v>
      </c>
      <c r="L47" s="121">
        <v>13511.35</v>
      </c>
      <c r="M47" s="121">
        <v>13763.38</v>
      </c>
      <c r="N47" s="125">
        <v>15121.79999999993</v>
      </c>
      <c r="O47" s="121"/>
    </row>
    <row r="48" spans="1:15">
      <c r="A48" s="57">
        <v>48</v>
      </c>
      <c r="B48" s="58" t="s">
        <v>59</v>
      </c>
      <c r="C48" s="58" t="s">
        <v>51</v>
      </c>
      <c r="D48" s="100" t="s">
        <v>58</v>
      </c>
      <c r="E48" s="100" t="s">
        <v>57</v>
      </c>
      <c r="F48" s="100">
        <v>1</v>
      </c>
      <c r="G48" s="101">
        <v>40</v>
      </c>
      <c r="H48" s="58" t="s">
        <v>53</v>
      </c>
      <c r="I48" s="102">
        <v>87811948</v>
      </c>
      <c r="J48" s="100">
        <v>16</v>
      </c>
      <c r="K48" s="100">
        <v>1</v>
      </c>
      <c r="L48" s="58">
        <v>210641</v>
      </c>
      <c r="M48" s="58">
        <v>216238</v>
      </c>
      <c r="N48" s="103">
        <v>5597</v>
      </c>
      <c r="O48" s="58"/>
    </row>
    <row r="49" spans="1:15">
      <c r="A49" s="57">
        <v>51</v>
      </c>
      <c r="B49" s="58" t="s">
        <v>36</v>
      </c>
      <c r="C49" s="58" t="s">
        <v>51</v>
      </c>
      <c r="D49" s="100" t="s">
        <v>37</v>
      </c>
      <c r="E49" s="100" t="s">
        <v>38</v>
      </c>
      <c r="F49" s="100">
        <v>17</v>
      </c>
      <c r="G49" s="101">
        <v>1800</v>
      </c>
      <c r="H49" s="58" t="s">
        <v>39</v>
      </c>
      <c r="I49" s="102" t="s">
        <v>40</v>
      </c>
      <c r="J49" s="100" t="s">
        <v>41</v>
      </c>
      <c r="K49" s="100">
        <v>1</v>
      </c>
      <c r="L49" s="58">
        <v>2627442</v>
      </c>
      <c r="M49" s="58">
        <v>2820912</v>
      </c>
      <c r="N49" s="103">
        <v>193470</v>
      </c>
      <c r="O49" s="58"/>
    </row>
    <row r="50" spans="1:15">
      <c r="A50" s="57">
        <v>53</v>
      </c>
      <c r="B50" s="58" t="s">
        <v>36</v>
      </c>
      <c r="C50" s="58" t="s">
        <v>51</v>
      </c>
      <c r="D50" s="100" t="s">
        <v>42</v>
      </c>
      <c r="E50" s="100" t="s">
        <v>43</v>
      </c>
      <c r="F50" s="100">
        <v>1</v>
      </c>
      <c r="G50" s="101">
        <v>800</v>
      </c>
      <c r="H50" s="58" t="s">
        <v>39</v>
      </c>
      <c r="I50" s="102" t="s">
        <v>44</v>
      </c>
      <c r="J50" s="100" t="s">
        <v>45</v>
      </c>
      <c r="K50" s="100">
        <v>1</v>
      </c>
      <c r="L50" s="58">
        <v>9675190</v>
      </c>
      <c r="M50" s="58">
        <v>9799255</v>
      </c>
      <c r="N50" s="103">
        <v>124065</v>
      </c>
      <c r="O50" s="58"/>
    </row>
    <row r="51" spans="1:15">
      <c r="A51" s="120">
        <v>54</v>
      </c>
      <c r="B51" s="121" t="s">
        <v>36</v>
      </c>
      <c r="C51" s="121" t="s">
        <v>51</v>
      </c>
      <c r="D51" s="122" t="s">
        <v>42</v>
      </c>
      <c r="E51" s="122" t="s">
        <v>46</v>
      </c>
      <c r="F51" s="122">
        <v>12</v>
      </c>
      <c r="G51" s="123">
        <v>800</v>
      </c>
      <c r="H51" s="121" t="s">
        <v>39</v>
      </c>
      <c r="I51" s="124" t="s">
        <v>47</v>
      </c>
      <c r="J51" s="122" t="s">
        <v>48</v>
      </c>
      <c r="K51" s="122">
        <v>1</v>
      </c>
      <c r="L51" s="121">
        <v>3162683</v>
      </c>
      <c r="M51" s="121">
        <v>3224462</v>
      </c>
      <c r="N51" s="125">
        <v>61779</v>
      </c>
      <c r="O51" s="121"/>
    </row>
    <row r="52" spans="1:15">
      <c r="A52" s="120">
        <v>143</v>
      </c>
      <c r="B52" s="121" t="s">
        <v>36</v>
      </c>
      <c r="C52" s="121" t="s">
        <v>547</v>
      </c>
      <c r="D52" s="122">
        <v>30</v>
      </c>
      <c r="E52" s="122">
        <v>3000</v>
      </c>
      <c r="F52" s="122">
        <v>68.69</v>
      </c>
      <c r="G52" s="123">
        <v>250</v>
      </c>
      <c r="H52" s="121" t="s">
        <v>16</v>
      </c>
      <c r="I52" s="124" t="s">
        <v>613</v>
      </c>
      <c r="J52" s="122"/>
      <c r="K52" s="122">
        <v>50</v>
      </c>
      <c r="L52" s="121">
        <v>1540.74</v>
      </c>
      <c r="M52" s="121">
        <v>1630.05</v>
      </c>
      <c r="N52" s="125">
        <v>4465.4999999999973</v>
      </c>
      <c r="O52" s="121"/>
    </row>
    <row r="53" spans="1:15">
      <c r="A53" s="120"/>
      <c r="B53" s="121" t="s">
        <v>36</v>
      </c>
      <c r="C53" s="121" t="s">
        <v>547</v>
      </c>
      <c r="D53" s="122">
        <v>30</v>
      </c>
      <c r="E53" s="122">
        <v>3000</v>
      </c>
      <c r="F53" s="122"/>
      <c r="G53" s="123"/>
      <c r="H53" s="121"/>
      <c r="I53" s="124" t="s">
        <v>229</v>
      </c>
      <c r="J53" s="122"/>
      <c r="K53" s="122">
        <v>1</v>
      </c>
      <c r="L53" s="121">
        <v>1701700</v>
      </c>
      <c r="M53" s="121">
        <v>1742066</v>
      </c>
      <c r="N53" s="125">
        <v>40366</v>
      </c>
      <c r="O53" s="121"/>
    </row>
    <row r="55" spans="1:15">
      <c r="A55" s="200" t="s">
        <v>665</v>
      </c>
    </row>
    <row r="56" spans="1:15">
      <c r="A56" s="200" t="s">
        <v>614</v>
      </c>
      <c r="B56" t="s">
        <v>666</v>
      </c>
    </row>
    <row r="57" spans="1:15">
      <c r="A57" s="200"/>
    </row>
  </sheetData>
  <mergeCells count="2">
    <mergeCell ref="L1:M1"/>
    <mergeCell ref="A1:B1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&amp;F</oddHeader>
    <oddFooter>Stránka 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DA130"/>
  <sheetViews>
    <sheetView zoomScaleNormal="100" workbookViewId="0">
      <pane xSplit="9" ySplit="1" topLeftCell="CJ2" activePane="bottomRight" state="frozen"/>
      <selection pane="topRight" activeCell="J1" sqref="J1"/>
      <selection pane="bottomLeft" activeCell="A2" sqref="A2"/>
      <selection pane="bottomRight" activeCell="CZ41" sqref="CZ41:DA41"/>
    </sheetView>
  </sheetViews>
  <sheetFormatPr defaultColWidth="9.140625" defaultRowHeight="12"/>
  <cols>
    <col min="1" max="1" width="4.140625" style="1" bestFit="1" customWidth="1"/>
    <col min="2" max="2" width="6.140625" style="1" customWidth="1"/>
    <col min="3" max="3" width="12.7109375" style="1" customWidth="1"/>
    <col min="4" max="4" width="13.28515625" style="1" bestFit="1" customWidth="1"/>
    <col min="5" max="5" width="10.28515625" style="1" bestFit="1" customWidth="1"/>
    <col min="6" max="6" width="11.28515625" style="1" bestFit="1" customWidth="1"/>
    <col min="7" max="7" width="6.42578125" style="35" customWidth="1"/>
    <col min="8" max="8" width="22.28515625" style="1" bestFit="1" customWidth="1"/>
    <col min="9" max="9" width="16" style="35" bestFit="1" customWidth="1"/>
    <col min="10" max="16384" width="9.140625" style="1"/>
  </cols>
  <sheetData>
    <row r="1" spans="1:105">
      <c r="A1" s="3" t="s">
        <v>1</v>
      </c>
      <c r="B1" s="3" t="s">
        <v>0</v>
      </c>
      <c r="C1" s="3" t="s">
        <v>3</v>
      </c>
      <c r="D1" s="3" t="s">
        <v>4</v>
      </c>
      <c r="E1" s="9" t="s">
        <v>71</v>
      </c>
      <c r="F1" s="9" t="s">
        <v>5</v>
      </c>
      <c r="G1" s="34" t="s">
        <v>70</v>
      </c>
      <c r="H1" s="3" t="s">
        <v>12</v>
      </c>
      <c r="I1" s="34" t="s">
        <v>72</v>
      </c>
      <c r="J1" s="4">
        <v>39814</v>
      </c>
      <c r="K1" s="4">
        <v>39845</v>
      </c>
      <c r="L1" s="4">
        <v>39873</v>
      </c>
      <c r="M1" s="4">
        <v>39904</v>
      </c>
      <c r="N1" s="4">
        <v>39934</v>
      </c>
      <c r="O1" s="4">
        <v>39965</v>
      </c>
      <c r="P1" s="4">
        <v>39995</v>
      </c>
      <c r="Q1" s="4">
        <v>40026</v>
      </c>
      <c r="R1" s="4">
        <v>40057</v>
      </c>
      <c r="S1" s="4">
        <v>40087</v>
      </c>
      <c r="T1" s="4">
        <v>40118</v>
      </c>
      <c r="U1" s="4">
        <v>40148</v>
      </c>
      <c r="V1" s="4">
        <v>40179</v>
      </c>
      <c r="W1" s="4">
        <v>40210</v>
      </c>
      <c r="X1" s="4">
        <v>40238</v>
      </c>
      <c r="Y1" s="4">
        <v>40269</v>
      </c>
      <c r="Z1" s="4">
        <v>40299</v>
      </c>
      <c r="AA1" s="4">
        <v>40330</v>
      </c>
      <c r="AB1" s="4">
        <v>40360</v>
      </c>
      <c r="AC1" s="4">
        <v>40391</v>
      </c>
      <c r="AD1" s="4">
        <v>40422</v>
      </c>
      <c r="AE1" s="4">
        <v>40452</v>
      </c>
      <c r="AF1" s="4">
        <v>40483</v>
      </c>
      <c r="AG1" s="4">
        <v>40513</v>
      </c>
      <c r="AH1" s="4">
        <v>40544</v>
      </c>
      <c r="AI1" s="4">
        <v>40575</v>
      </c>
      <c r="AJ1" s="4">
        <v>40603</v>
      </c>
      <c r="AK1" s="4">
        <v>40634</v>
      </c>
      <c r="AL1" s="4">
        <v>40664</v>
      </c>
      <c r="AM1" s="4">
        <v>40695</v>
      </c>
      <c r="AN1" s="4">
        <v>40725</v>
      </c>
      <c r="AO1" s="4">
        <v>40756</v>
      </c>
      <c r="AP1" s="4">
        <v>40787</v>
      </c>
      <c r="AQ1" s="4">
        <v>40817</v>
      </c>
      <c r="AR1" s="4">
        <v>40848</v>
      </c>
      <c r="AS1" s="4">
        <v>40878</v>
      </c>
      <c r="AT1" s="4">
        <v>40909</v>
      </c>
      <c r="AU1" s="4">
        <v>40940</v>
      </c>
      <c r="AV1" s="4">
        <v>40969</v>
      </c>
      <c r="AW1" s="4">
        <v>41000</v>
      </c>
      <c r="AX1" s="4">
        <v>41030</v>
      </c>
      <c r="AY1" s="4">
        <v>41061</v>
      </c>
      <c r="AZ1" s="4">
        <v>41091</v>
      </c>
      <c r="BA1" s="4">
        <v>41122</v>
      </c>
      <c r="BB1" s="4">
        <v>41153</v>
      </c>
      <c r="BC1" s="4">
        <v>41183</v>
      </c>
      <c r="BD1" s="4">
        <v>41214</v>
      </c>
      <c r="BE1" s="4">
        <v>41244</v>
      </c>
      <c r="BF1" s="4">
        <v>41275</v>
      </c>
      <c r="BG1" s="4">
        <v>41306</v>
      </c>
      <c r="BH1" s="4">
        <v>41334</v>
      </c>
      <c r="BI1" s="4">
        <v>41365</v>
      </c>
      <c r="BJ1" s="4">
        <v>41395</v>
      </c>
      <c r="BK1" s="4">
        <v>41426</v>
      </c>
      <c r="BL1" s="4">
        <v>41456</v>
      </c>
      <c r="BM1" s="4">
        <v>41487</v>
      </c>
      <c r="BN1" s="4">
        <v>41518</v>
      </c>
      <c r="BO1" s="4">
        <v>41548</v>
      </c>
      <c r="BP1" s="4">
        <v>41579</v>
      </c>
      <c r="BQ1" s="4">
        <v>41609</v>
      </c>
      <c r="BR1" s="4">
        <v>41640</v>
      </c>
      <c r="BS1" s="4">
        <v>41671</v>
      </c>
      <c r="BT1" s="4">
        <v>41699</v>
      </c>
      <c r="BU1" s="4">
        <v>41730</v>
      </c>
      <c r="BV1" s="4">
        <v>41760</v>
      </c>
      <c r="BW1" s="4">
        <v>41791</v>
      </c>
      <c r="BX1" s="4">
        <v>41821</v>
      </c>
      <c r="BY1" s="4">
        <v>41852</v>
      </c>
      <c r="BZ1" s="4">
        <v>41883</v>
      </c>
      <c r="CA1" s="4">
        <v>41913</v>
      </c>
      <c r="CB1" s="4">
        <v>41944</v>
      </c>
      <c r="CC1" s="4">
        <v>41974</v>
      </c>
      <c r="CD1" s="4">
        <v>42005</v>
      </c>
      <c r="CE1" s="4">
        <v>42036</v>
      </c>
      <c r="CF1" s="4">
        <v>42064</v>
      </c>
      <c r="CG1" s="4">
        <v>42095</v>
      </c>
      <c r="CH1" s="4">
        <v>42125</v>
      </c>
      <c r="CI1" s="4">
        <v>42156</v>
      </c>
      <c r="CJ1" s="4">
        <v>42186</v>
      </c>
      <c r="CK1" s="4">
        <v>42217</v>
      </c>
      <c r="CL1" s="4">
        <v>42248</v>
      </c>
      <c r="CM1" s="4">
        <v>42278</v>
      </c>
      <c r="CN1" s="4">
        <v>42309</v>
      </c>
      <c r="CO1" s="4">
        <v>42339</v>
      </c>
      <c r="CP1" s="4">
        <v>42370</v>
      </c>
      <c r="CQ1" s="4">
        <v>42401</v>
      </c>
      <c r="CR1" s="4">
        <v>42430</v>
      </c>
      <c r="CS1" s="4">
        <v>42461</v>
      </c>
      <c r="CT1" s="4">
        <v>42491</v>
      </c>
      <c r="CU1" s="4">
        <v>42522</v>
      </c>
      <c r="CV1" s="4">
        <v>42552</v>
      </c>
      <c r="CW1" s="4">
        <v>42583</v>
      </c>
      <c r="CX1" s="4">
        <v>42614</v>
      </c>
      <c r="CY1" s="4">
        <v>42644</v>
      </c>
      <c r="CZ1" s="4">
        <v>42675</v>
      </c>
      <c r="DA1" s="4">
        <v>42705</v>
      </c>
    </row>
    <row r="2" spans="1:105" ht="12" hidden="1" customHeight="1">
      <c r="A2" s="1" t="s">
        <v>13</v>
      </c>
      <c r="B2" s="1">
        <v>200</v>
      </c>
      <c r="C2" s="1" t="s">
        <v>496</v>
      </c>
      <c r="D2" s="1" t="s">
        <v>73</v>
      </c>
      <c r="E2" s="1" t="s">
        <v>74</v>
      </c>
      <c r="F2" s="8" t="s">
        <v>73</v>
      </c>
      <c r="G2" s="35" t="s">
        <v>244</v>
      </c>
      <c r="I2" s="35" t="s">
        <v>252</v>
      </c>
      <c r="J2" s="1">
        <v>3415</v>
      </c>
      <c r="K2" s="1">
        <v>3631</v>
      </c>
      <c r="L2" s="1">
        <v>3885</v>
      </c>
      <c r="M2" s="1">
        <v>4062</v>
      </c>
      <c r="N2" s="1">
        <v>4201</v>
      </c>
      <c r="O2" s="1">
        <v>4375</v>
      </c>
      <c r="P2" s="1">
        <v>4523</v>
      </c>
      <c r="Q2" s="1">
        <v>4687</v>
      </c>
      <c r="R2" s="1">
        <v>4892</v>
      </c>
      <c r="S2" s="1">
        <v>5094</v>
      </c>
      <c r="T2" s="1">
        <v>5292</v>
      </c>
      <c r="U2" s="1">
        <v>5497</v>
      </c>
      <c r="V2" s="1">
        <v>5737</v>
      </c>
      <c r="W2" s="1">
        <v>5927</v>
      </c>
      <c r="X2" s="1">
        <v>6242</v>
      </c>
      <c r="Y2" s="1">
        <v>6414</v>
      </c>
      <c r="Z2" s="1">
        <v>6569</v>
      </c>
      <c r="AA2" s="1">
        <v>6706</v>
      </c>
      <c r="AB2" s="1">
        <v>6824</v>
      </c>
      <c r="AC2" s="1">
        <v>6954</v>
      </c>
      <c r="AD2" s="1">
        <v>7142</v>
      </c>
      <c r="AE2" s="1">
        <v>7287</v>
      </c>
      <c r="AF2" s="1">
        <v>7560</v>
      </c>
      <c r="AG2" s="56">
        <v>7725</v>
      </c>
      <c r="AH2" s="1">
        <v>7871</v>
      </c>
      <c r="AI2" s="1">
        <v>8050</v>
      </c>
      <c r="AJ2" s="1">
        <v>8321</v>
      </c>
      <c r="AK2" s="1">
        <v>8579</v>
      </c>
      <c r="AL2" s="1">
        <v>8851</v>
      </c>
      <c r="AM2" s="1">
        <v>9201</v>
      </c>
      <c r="AN2" s="1">
        <v>9487</v>
      </c>
      <c r="AO2" s="1">
        <v>9737</v>
      </c>
      <c r="AP2" s="1">
        <v>10107</v>
      </c>
      <c r="AQ2" s="1">
        <v>10709</v>
      </c>
      <c r="AR2" s="1">
        <v>11242</v>
      </c>
      <c r="AS2" s="1">
        <v>11657</v>
      </c>
      <c r="AT2" s="1">
        <v>12315</v>
      </c>
      <c r="AU2" s="1">
        <v>12863</v>
      </c>
      <c r="AV2" s="1">
        <v>13454</v>
      </c>
      <c r="AW2" s="1">
        <v>14089</v>
      </c>
      <c r="AX2" s="1">
        <v>14809</v>
      </c>
      <c r="AY2" s="1">
        <v>15522</v>
      </c>
      <c r="AZ2" s="1">
        <v>16245</v>
      </c>
      <c r="BA2" s="1">
        <v>16975</v>
      </c>
      <c r="BB2" s="1">
        <v>17738</v>
      </c>
      <c r="BC2" s="1">
        <v>18595</v>
      </c>
      <c r="BD2" s="1">
        <v>19066</v>
      </c>
      <c r="BE2" s="1">
        <v>19256</v>
      </c>
      <c r="BF2" s="1">
        <v>19531</v>
      </c>
      <c r="BG2" s="1">
        <v>19773</v>
      </c>
      <c r="BH2" s="1">
        <v>20019</v>
      </c>
      <c r="BI2" s="1">
        <v>20259</v>
      </c>
      <c r="BJ2" s="1">
        <v>20471</v>
      </c>
      <c r="BK2" s="1">
        <v>20651</v>
      </c>
      <c r="BL2" s="1">
        <v>20843</v>
      </c>
      <c r="BM2" s="1">
        <v>21016</v>
      </c>
      <c r="BN2" s="1">
        <v>21205</v>
      </c>
      <c r="BO2" s="1">
        <v>21405</v>
      </c>
      <c r="BP2" s="1">
        <v>21593</v>
      </c>
      <c r="BQ2" s="1">
        <v>21744</v>
      </c>
      <c r="BR2" s="1">
        <v>21946</v>
      </c>
      <c r="BS2" s="1">
        <v>22172</v>
      </c>
      <c r="BT2" s="1">
        <v>22420</v>
      </c>
      <c r="BU2" s="1">
        <v>22685</v>
      </c>
      <c r="BV2" s="1">
        <v>22952</v>
      </c>
      <c r="BW2" s="1">
        <v>23205</v>
      </c>
      <c r="BX2" s="1">
        <v>23402</v>
      </c>
      <c r="BY2" s="1">
        <v>23589</v>
      </c>
      <c r="BZ2" s="1">
        <v>23822</v>
      </c>
      <c r="CA2" s="1">
        <v>24035</v>
      </c>
      <c r="CB2" s="1">
        <v>24216</v>
      </c>
      <c r="CC2" s="1">
        <v>24406</v>
      </c>
      <c r="CD2" s="1">
        <v>24553</v>
      </c>
      <c r="CE2" s="1">
        <v>24749</v>
      </c>
      <c r="CF2" s="1">
        <v>24956</v>
      </c>
      <c r="CG2" s="1">
        <v>25124</v>
      </c>
      <c r="CH2" s="1">
        <v>25272</v>
      </c>
      <c r="CI2" s="1">
        <v>25437</v>
      </c>
      <c r="CJ2" s="1">
        <v>25590</v>
      </c>
      <c r="CK2" s="1">
        <v>25750</v>
      </c>
      <c r="CL2" s="1">
        <v>25925</v>
      </c>
      <c r="CM2" s="1">
        <v>26117</v>
      </c>
      <c r="CN2" s="1">
        <v>26310</v>
      </c>
      <c r="CO2" s="1">
        <v>26476</v>
      </c>
      <c r="CP2" s="1">
        <v>26681</v>
      </c>
      <c r="CQ2" s="1">
        <v>26919</v>
      </c>
      <c r="CR2" s="1">
        <v>27170</v>
      </c>
      <c r="CS2" s="1">
        <v>27399</v>
      </c>
      <c r="CT2" s="1">
        <v>27609</v>
      </c>
      <c r="CU2" s="1">
        <v>27815</v>
      </c>
      <c r="CV2" s="1">
        <v>28004</v>
      </c>
      <c r="CW2" s="1">
        <v>28223</v>
      </c>
      <c r="CX2" s="1">
        <v>28433</v>
      </c>
      <c r="CY2" s="1">
        <v>28629</v>
      </c>
      <c r="CZ2" s="1">
        <v>28828</v>
      </c>
      <c r="DA2" s="1">
        <v>28978</v>
      </c>
    </row>
    <row r="3" spans="1:105" ht="12" hidden="1" customHeight="1">
      <c r="A3" s="1" t="s">
        <v>13</v>
      </c>
      <c r="B3" s="1">
        <v>203</v>
      </c>
      <c r="C3" s="1" t="s">
        <v>497</v>
      </c>
      <c r="D3" s="1" t="s">
        <v>51</v>
      </c>
      <c r="E3" s="1" t="s">
        <v>74</v>
      </c>
      <c r="F3" s="1">
        <v>84</v>
      </c>
      <c r="G3" s="35" t="s">
        <v>247</v>
      </c>
      <c r="H3" s="1" t="s">
        <v>465</v>
      </c>
      <c r="I3" s="35" t="s">
        <v>466</v>
      </c>
      <c r="BA3" s="1">
        <v>9</v>
      </c>
      <c r="BB3" s="1">
        <v>219</v>
      </c>
      <c r="BC3" s="1">
        <v>295</v>
      </c>
      <c r="BD3" s="1">
        <v>557</v>
      </c>
      <c r="BE3" s="1">
        <v>757</v>
      </c>
      <c r="BF3" s="1">
        <v>976</v>
      </c>
      <c r="BG3" s="1">
        <v>1194</v>
      </c>
      <c r="BH3" s="1">
        <v>1441</v>
      </c>
      <c r="BI3" s="1">
        <v>1710</v>
      </c>
      <c r="BJ3" s="1">
        <v>1985</v>
      </c>
      <c r="BK3" s="1">
        <v>2302</v>
      </c>
      <c r="BL3" s="1">
        <v>2583</v>
      </c>
      <c r="BM3" s="1">
        <v>3078</v>
      </c>
      <c r="BN3" s="1">
        <v>3511</v>
      </c>
      <c r="BO3" s="1">
        <v>3988</v>
      </c>
      <c r="BP3" s="1">
        <v>4303</v>
      </c>
      <c r="BQ3" s="1">
        <v>4579</v>
      </c>
      <c r="BR3" s="1">
        <v>4918</v>
      </c>
      <c r="BS3" s="1">
        <v>5243</v>
      </c>
      <c r="BT3" s="1">
        <v>5577</v>
      </c>
      <c r="BU3" s="1">
        <v>5962</v>
      </c>
      <c r="BV3" s="1">
        <v>6258</v>
      </c>
      <c r="BW3" s="1">
        <v>6564</v>
      </c>
      <c r="BX3" s="1">
        <v>6889</v>
      </c>
      <c r="BY3" s="1">
        <v>7157</v>
      </c>
      <c r="BZ3" s="1">
        <v>7455</v>
      </c>
      <c r="CA3" s="1">
        <v>7766</v>
      </c>
      <c r="CB3" s="1">
        <v>8044</v>
      </c>
      <c r="CC3" s="1">
        <v>8334</v>
      </c>
      <c r="CD3" s="1">
        <v>8639</v>
      </c>
      <c r="CE3" s="1">
        <v>8937</v>
      </c>
      <c r="CF3" s="1">
        <v>9259</v>
      </c>
      <c r="CG3" s="1">
        <v>9558</v>
      </c>
      <c r="CH3" s="1">
        <v>9818</v>
      </c>
      <c r="CI3" s="1">
        <v>9818</v>
      </c>
      <c r="CJ3" s="1">
        <v>10350</v>
      </c>
      <c r="CK3" s="1">
        <v>10549</v>
      </c>
      <c r="CL3" s="1">
        <v>10816</v>
      </c>
      <c r="CM3" s="1">
        <v>11082</v>
      </c>
      <c r="CN3" s="1">
        <v>11327</v>
      </c>
      <c r="CO3" s="1">
        <v>11587</v>
      </c>
      <c r="CP3" s="1">
        <v>11822</v>
      </c>
      <c r="CQ3" s="1">
        <v>12060</v>
      </c>
      <c r="CR3" s="1">
        <v>12299</v>
      </c>
      <c r="CS3" s="1">
        <v>12529</v>
      </c>
      <c r="CT3" s="1">
        <v>12821</v>
      </c>
      <c r="CU3" s="1">
        <v>13076</v>
      </c>
      <c r="CV3" s="1">
        <v>13250</v>
      </c>
      <c r="CW3" s="1">
        <v>13412</v>
      </c>
      <c r="CX3" s="1">
        <v>13578</v>
      </c>
      <c r="CY3" s="1">
        <v>13735</v>
      </c>
      <c r="CZ3" s="1">
        <v>13934</v>
      </c>
      <c r="DA3" s="1">
        <v>14094</v>
      </c>
    </row>
    <row r="4" spans="1:105" ht="12" hidden="1" customHeight="1">
      <c r="A4" s="1" t="s">
        <v>13</v>
      </c>
      <c r="B4" s="1">
        <v>206</v>
      </c>
      <c r="C4" s="1" t="s">
        <v>498</v>
      </c>
      <c r="D4" s="1" t="s">
        <v>611</v>
      </c>
      <c r="E4" s="1" t="s">
        <v>74</v>
      </c>
      <c r="F4" s="1">
        <v>5</v>
      </c>
      <c r="G4" s="35" t="s">
        <v>245</v>
      </c>
      <c r="I4" s="35" t="s">
        <v>258</v>
      </c>
      <c r="J4" s="1">
        <v>4226</v>
      </c>
      <c r="K4" s="1">
        <v>4250</v>
      </c>
      <c r="L4" s="1">
        <v>4278</v>
      </c>
      <c r="M4" s="1">
        <v>4301</v>
      </c>
      <c r="N4" s="1">
        <v>4317</v>
      </c>
      <c r="O4" s="1">
        <v>4339</v>
      </c>
      <c r="P4" s="1">
        <v>4356</v>
      </c>
      <c r="Q4" s="1">
        <v>4376</v>
      </c>
      <c r="R4" s="1">
        <v>4395</v>
      </c>
      <c r="S4" s="1">
        <v>4414</v>
      </c>
      <c r="T4" s="1">
        <v>4433</v>
      </c>
      <c r="U4" s="1">
        <v>4448</v>
      </c>
      <c r="V4" s="1">
        <v>4464</v>
      </c>
      <c r="W4" s="1">
        <v>4479</v>
      </c>
      <c r="X4" s="1">
        <v>4502</v>
      </c>
      <c r="Y4" s="1">
        <v>4524</v>
      </c>
      <c r="Z4" s="1">
        <v>4542</v>
      </c>
      <c r="AA4" s="1">
        <v>4559</v>
      </c>
      <c r="AB4" s="1">
        <v>4570</v>
      </c>
      <c r="AC4" s="1">
        <v>4586</v>
      </c>
      <c r="AD4" s="1">
        <v>4604</v>
      </c>
      <c r="AE4" s="1">
        <v>4620</v>
      </c>
      <c r="AF4" s="1">
        <v>4643</v>
      </c>
      <c r="AG4" s="1">
        <v>4662</v>
      </c>
      <c r="AH4" s="1">
        <v>4680</v>
      </c>
      <c r="AI4" s="1">
        <v>4701</v>
      </c>
      <c r="AJ4" s="1">
        <v>4722</v>
      </c>
      <c r="AK4" s="1">
        <v>4750</v>
      </c>
      <c r="AL4" s="1">
        <v>4791</v>
      </c>
      <c r="AM4" s="1">
        <v>4819</v>
      </c>
      <c r="AN4" s="1">
        <v>4831</v>
      </c>
      <c r="AO4" s="1">
        <v>4849</v>
      </c>
      <c r="AP4" s="1">
        <v>4874</v>
      </c>
      <c r="AQ4" s="1">
        <v>4893</v>
      </c>
      <c r="AR4" s="1">
        <v>4909</v>
      </c>
      <c r="AS4" s="1">
        <v>4918</v>
      </c>
      <c r="AT4" s="1">
        <v>4946</v>
      </c>
      <c r="AU4" s="1">
        <v>5170</v>
      </c>
      <c r="AV4" s="1">
        <v>5192</v>
      </c>
      <c r="AW4" s="1">
        <v>5216</v>
      </c>
      <c r="AX4" s="1">
        <v>5242</v>
      </c>
      <c r="AY4" s="1">
        <v>5322</v>
      </c>
      <c r="AZ4" s="1">
        <v>5343</v>
      </c>
      <c r="BA4" s="1">
        <v>5361</v>
      </c>
      <c r="BB4" s="1">
        <v>5384</v>
      </c>
      <c r="BC4" s="1">
        <v>5404</v>
      </c>
      <c r="BD4" s="1">
        <v>5425</v>
      </c>
      <c r="BE4" s="1">
        <v>5439</v>
      </c>
      <c r="BF4" s="1">
        <v>5454</v>
      </c>
      <c r="BG4" s="1">
        <v>5468</v>
      </c>
      <c r="BH4" s="1">
        <v>5483</v>
      </c>
      <c r="BI4" s="1">
        <v>5502</v>
      </c>
      <c r="BJ4" s="1">
        <v>5518</v>
      </c>
      <c r="BK4" s="1">
        <v>5533</v>
      </c>
      <c r="BL4" s="1">
        <v>5542</v>
      </c>
      <c r="BM4" s="1">
        <v>5550</v>
      </c>
      <c r="BN4" s="1">
        <v>5557</v>
      </c>
      <c r="BO4" s="1">
        <v>5559</v>
      </c>
      <c r="BP4" s="1">
        <v>5563</v>
      </c>
      <c r="BQ4" s="1">
        <v>5566</v>
      </c>
      <c r="BR4" s="1">
        <v>5569</v>
      </c>
      <c r="BS4" s="1">
        <v>5571</v>
      </c>
      <c r="BT4" s="1">
        <v>5576</v>
      </c>
      <c r="BU4" s="1">
        <v>5593</v>
      </c>
      <c r="BV4" s="1">
        <v>5618</v>
      </c>
      <c r="BW4" s="1">
        <v>5657</v>
      </c>
      <c r="BX4" s="1">
        <v>5693</v>
      </c>
      <c r="BY4" s="1">
        <v>5717</v>
      </c>
      <c r="BZ4" s="1">
        <v>5750</v>
      </c>
      <c r="CA4" s="1">
        <v>5782</v>
      </c>
      <c r="CB4" s="1">
        <v>5814</v>
      </c>
      <c r="CC4" s="1">
        <v>5863</v>
      </c>
      <c r="CD4" s="1">
        <v>5915</v>
      </c>
      <c r="CE4" s="1">
        <v>5971</v>
      </c>
      <c r="CF4" s="1">
        <v>6023</v>
      </c>
      <c r="CG4" s="1">
        <v>6127</v>
      </c>
      <c r="CH4" s="1">
        <v>6142</v>
      </c>
      <c r="CI4" s="1">
        <v>6159</v>
      </c>
      <c r="CJ4" s="1">
        <v>6178</v>
      </c>
      <c r="CK4" s="1">
        <v>6229</v>
      </c>
      <c r="CL4" s="1">
        <v>6275</v>
      </c>
      <c r="CM4" s="1">
        <v>6301</v>
      </c>
      <c r="CN4" s="1">
        <v>6321</v>
      </c>
      <c r="CO4" s="1">
        <v>6354</v>
      </c>
      <c r="CP4" s="1">
        <v>6375</v>
      </c>
      <c r="CQ4" s="1">
        <v>6391</v>
      </c>
      <c r="CR4" s="1">
        <v>6406</v>
      </c>
      <c r="CS4" s="1">
        <v>6422</v>
      </c>
      <c r="CT4" s="1">
        <v>6485</v>
      </c>
      <c r="CU4" s="1">
        <v>6505</v>
      </c>
      <c r="CV4" s="1">
        <v>6530</v>
      </c>
      <c r="CW4" s="1">
        <v>6594</v>
      </c>
      <c r="CX4" s="1">
        <v>6607</v>
      </c>
      <c r="CY4" s="1">
        <v>6626</v>
      </c>
      <c r="CZ4" s="1">
        <v>6639</v>
      </c>
      <c r="DA4" s="1">
        <v>6648</v>
      </c>
    </row>
    <row r="5" spans="1:105" ht="12" hidden="1" customHeight="1">
      <c r="A5" s="1" t="s">
        <v>13</v>
      </c>
      <c r="B5" s="1">
        <v>207</v>
      </c>
      <c r="C5" s="1" t="s">
        <v>498</v>
      </c>
      <c r="D5" s="1" t="s">
        <v>611</v>
      </c>
      <c r="E5" s="1" t="s">
        <v>77</v>
      </c>
      <c r="F5" s="1">
        <v>5</v>
      </c>
      <c r="G5" s="35" t="s">
        <v>247</v>
      </c>
      <c r="H5" s="1" t="s">
        <v>529</v>
      </c>
      <c r="I5" s="35" t="s">
        <v>259</v>
      </c>
      <c r="BH5" s="1">
        <v>605479.9</v>
      </c>
      <c r="BI5" s="1">
        <v>605506</v>
      </c>
      <c r="BJ5" s="1">
        <v>605511</v>
      </c>
      <c r="BK5" s="1">
        <v>605512</v>
      </c>
      <c r="BL5" s="1">
        <v>605512</v>
      </c>
      <c r="BM5" s="1">
        <v>605512</v>
      </c>
      <c r="BN5" s="1">
        <v>605512</v>
      </c>
      <c r="BO5" s="1">
        <v>605514</v>
      </c>
      <c r="BP5" s="1">
        <v>605565</v>
      </c>
      <c r="BQ5" s="1">
        <v>605629.80000000005</v>
      </c>
      <c r="BR5" s="1">
        <v>605712</v>
      </c>
      <c r="BS5" s="1">
        <v>605757</v>
      </c>
      <c r="BT5" s="1">
        <v>605799</v>
      </c>
      <c r="BU5" s="1">
        <v>606243</v>
      </c>
      <c r="BV5" s="1">
        <v>606450</v>
      </c>
      <c r="BW5" s="1">
        <v>606478</v>
      </c>
      <c r="BX5" s="1">
        <v>606478</v>
      </c>
      <c r="BY5" s="1">
        <v>606490</v>
      </c>
      <c r="BZ5" s="1">
        <v>606547</v>
      </c>
      <c r="CA5" s="1">
        <v>606803</v>
      </c>
      <c r="CB5" s="1">
        <v>608132</v>
      </c>
      <c r="CC5" s="1">
        <v>610110</v>
      </c>
      <c r="CD5" s="1">
        <v>612223</v>
      </c>
      <c r="CE5" s="1">
        <v>614419</v>
      </c>
      <c r="CF5" s="1">
        <v>615905</v>
      </c>
      <c r="CG5" s="1">
        <v>616442</v>
      </c>
      <c r="CH5" s="1">
        <v>616513</v>
      </c>
      <c r="CI5" s="1">
        <v>616554</v>
      </c>
      <c r="CJ5" s="1">
        <v>616555</v>
      </c>
      <c r="CK5" s="1">
        <v>616555</v>
      </c>
      <c r="CL5" s="1">
        <v>616597</v>
      </c>
      <c r="CM5" s="1">
        <v>617641</v>
      </c>
      <c r="CN5" s="1">
        <v>619024</v>
      </c>
      <c r="CO5" s="1">
        <v>620566</v>
      </c>
      <c r="CP5" s="1">
        <v>623782</v>
      </c>
      <c r="CQ5" s="1">
        <v>625687</v>
      </c>
      <c r="CR5" s="1">
        <v>627945</v>
      </c>
      <c r="CS5" s="1">
        <v>628824</v>
      </c>
      <c r="CT5" s="1">
        <v>629052</v>
      </c>
      <c r="CU5" s="1">
        <v>629087</v>
      </c>
      <c r="CV5" s="1">
        <v>629095</v>
      </c>
      <c r="CW5" s="1">
        <v>629095</v>
      </c>
      <c r="CX5" s="1">
        <v>629167</v>
      </c>
      <c r="CY5" s="1">
        <v>629741</v>
      </c>
      <c r="CZ5" s="1">
        <v>631152</v>
      </c>
      <c r="DA5" s="1">
        <v>633344</v>
      </c>
    </row>
    <row r="6" spans="1:105" ht="12" hidden="1" customHeight="1">
      <c r="A6" s="1" t="s">
        <v>13</v>
      </c>
      <c r="B6" s="1">
        <v>208</v>
      </c>
      <c r="C6" s="1" t="s">
        <v>499</v>
      </c>
      <c r="D6" s="1" t="s">
        <v>79</v>
      </c>
      <c r="E6" s="1" t="s">
        <v>74</v>
      </c>
      <c r="F6" s="8" t="s">
        <v>79</v>
      </c>
      <c r="G6" s="35" t="s">
        <v>247</v>
      </c>
      <c r="I6" s="35" t="s">
        <v>260</v>
      </c>
      <c r="J6" s="1">
        <v>5446</v>
      </c>
      <c r="K6" s="1">
        <v>5582</v>
      </c>
      <c r="L6" s="1">
        <v>5719</v>
      </c>
      <c r="M6" s="1">
        <v>7173</v>
      </c>
      <c r="N6" s="1">
        <v>8849</v>
      </c>
      <c r="O6" s="1">
        <v>10815</v>
      </c>
      <c r="P6" s="1">
        <v>12638</v>
      </c>
      <c r="Q6" s="1">
        <v>15324</v>
      </c>
      <c r="R6" s="1">
        <v>16786</v>
      </c>
      <c r="S6" s="1">
        <v>16891</v>
      </c>
      <c r="T6" s="1">
        <v>17029</v>
      </c>
      <c r="U6" s="1">
        <v>17100</v>
      </c>
      <c r="V6" s="1">
        <v>17154</v>
      </c>
      <c r="W6" s="1">
        <v>17216</v>
      </c>
      <c r="X6" s="1">
        <v>17302</v>
      </c>
      <c r="Y6" s="1">
        <v>17453</v>
      </c>
      <c r="Z6" s="1">
        <v>17621</v>
      </c>
      <c r="AA6" s="1">
        <v>17759</v>
      </c>
      <c r="AB6" s="1">
        <v>17976</v>
      </c>
      <c r="AC6" s="1">
        <v>18181</v>
      </c>
      <c r="AD6" s="1">
        <v>18335</v>
      </c>
      <c r="AE6" s="1">
        <v>18412</v>
      </c>
      <c r="AF6" s="1">
        <v>18477</v>
      </c>
      <c r="AG6" s="1">
        <v>18524</v>
      </c>
      <c r="AH6" s="1">
        <v>18578</v>
      </c>
      <c r="AI6" s="1">
        <v>18634</v>
      </c>
      <c r="AJ6" s="1">
        <v>18737</v>
      </c>
      <c r="AK6" s="1">
        <v>18830</v>
      </c>
      <c r="AL6" s="1">
        <v>18997</v>
      </c>
      <c r="AM6" s="1">
        <v>19112</v>
      </c>
      <c r="AN6" s="1">
        <v>19202</v>
      </c>
      <c r="AO6" s="1">
        <v>19288</v>
      </c>
      <c r="AP6" s="1">
        <v>19375</v>
      </c>
      <c r="AQ6" s="1">
        <v>19455</v>
      </c>
      <c r="AR6" s="1">
        <v>19526</v>
      </c>
      <c r="AS6" s="1">
        <v>19595</v>
      </c>
      <c r="AT6" s="1">
        <v>19663</v>
      </c>
      <c r="AU6" s="1">
        <v>19741</v>
      </c>
      <c r="AV6" s="1">
        <v>19822</v>
      </c>
      <c r="AW6" s="1">
        <v>19895</v>
      </c>
      <c r="AX6" s="1">
        <v>20040</v>
      </c>
      <c r="AY6" s="1">
        <v>20182</v>
      </c>
      <c r="AZ6" s="1">
        <v>20329</v>
      </c>
      <c r="BA6" s="1">
        <v>20472</v>
      </c>
      <c r="BB6" s="1">
        <v>20579</v>
      </c>
      <c r="BC6" s="1">
        <v>20652</v>
      </c>
      <c r="BD6" s="1">
        <v>20732</v>
      </c>
      <c r="BE6" s="1">
        <v>20786</v>
      </c>
      <c r="BF6" s="1">
        <v>20850</v>
      </c>
      <c r="BG6" s="1">
        <v>20916</v>
      </c>
      <c r="BH6" s="1">
        <v>20983</v>
      </c>
      <c r="BI6" s="1">
        <v>21047</v>
      </c>
      <c r="BJ6" s="1">
        <v>21128</v>
      </c>
      <c r="BK6" s="1">
        <v>21212</v>
      </c>
      <c r="BL6" s="1">
        <v>21440</v>
      </c>
      <c r="BM6" s="1">
        <v>21732</v>
      </c>
      <c r="BN6" s="1">
        <v>21812</v>
      </c>
      <c r="BO6" s="1">
        <v>21896</v>
      </c>
      <c r="BP6" s="1">
        <v>21978</v>
      </c>
      <c r="BQ6" s="1">
        <v>22052</v>
      </c>
      <c r="BR6" s="1">
        <v>22157</v>
      </c>
      <c r="BS6" s="1">
        <v>22237</v>
      </c>
      <c r="BT6" s="1">
        <v>22316</v>
      </c>
      <c r="BU6" s="1">
        <v>22397</v>
      </c>
      <c r="BV6" s="1">
        <v>22474</v>
      </c>
      <c r="BW6" s="1">
        <v>22776</v>
      </c>
      <c r="BX6" s="1">
        <v>22956</v>
      </c>
      <c r="BY6" s="1">
        <v>23094</v>
      </c>
      <c r="BZ6" s="1">
        <v>23241</v>
      </c>
      <c r="CA6" s="1">
        <v>23359</v>
      </c>
      <c r="CB6" s="1">
        <v>23453</v>
      </c>
      <c r="CC6" s="1">
        <v>23539</v>
      </c>
      <c r="CD6" s="1">
        <v>23630</v>
      </c>
      <c r="CE6" s="1">
        <v>23717</v>
      </c>
      <c r="CF6" s="1">
        <v>23818</v>
      </c>
      <c r="CG6" s="1">
        <v>23931</v>
      </c>
      <c r="CH6" s="1">
        <v>24065</v>
      </c>
      <c r="CI6" s="1">
        <v>24198</v>
      </c>
      <c r="CJ6" s="1">
        <v>24485</v>
      </c>
      <c r="CK6" s="1">
        <v>24715</v>
      </c>
      <c r="CL6" s="1">
        <v>24926</v>
      </c>
      <c r="CM6" s="1">
        <v>25196</v>
      </c>
      <c r="CN6" s="1">
        <v>25465</v>
      </c>
      <c r="CO6" s="1">
        <v>25727</v>
      </c>
      <c r="CP6" s="1">
        <v>25967</v>
      </c>
      <c r="CQ6" s="1">
        <v>26240</v>
      </c>
      <c r="CR6" s="1">
        <v>26516</v>
      </c>
      <c r="CS6" s="1">
        <v>26779</v>
      </c>
      <c r="CT6" s="1">
        <v>27162</v>
      </c>
      <c r="CU6" s="1">
        <v>27622</v>
      </c>
      <c r="CV6" s="1">
        <v>27997</v>
      </c>
      <c r="CW6" s="1">
        <v>28223</v>
      </c>
      <c r="CX6" s="1">
        <v>28375</v>
      </c>
      <c r="CY6" s="1">
        <v>28511</v>
      </c>
      <c r="CZ6" s="1">
        <v>28627</v>
      </c>
      <c r="DA6" s="1">
        <v>28734</v>
      </c>
    </row>
    <row r="7" spans="1:105" ht="12" hidden="1" customHeight="1">
      <c r="A7" s="1" t="s">
        <v>13</v>
      </c>
      <c r="B7" s="1">
        <v>209</v>
      </c>
      <c r="C7" s="1" t="s">
        <v>81</v>
      </c>
      <c r="D7" s="1" t="s">
        <v>80</v>
      </c>
      <c r="E7" s="1" t="s">
        <v>74</v>
      </c>
      <c r="F7" s="8" t="s">
        <v>81</v>
      </c>
      <c r="G7" s="35" t="s">
        <v>245</v>
      </c>
      <c r="H7" s="6" t="s">
        <v>94</v>
      </c>
      <c r="I7" s="35" t="s">
        <v>261</v>
      </c>
      <c r="J7" s="1">
        <v>469</v>
      </c>
      <c r="K7" s="1">
        <v>501</v>
      </c>
      <c r="L7" s="1">
        <v>666</v>
      </c>
      <c r="M7" s="11">
        <v>472</v>
      </c>
      <c r="N7" s="1">
        <v>1047</v>
      </c>
      <c r="O7" s="1">
        <v>1422</v>
      </c>
      <c r="P7" s="1">
        <v>1684</v>
      </c>
      <c r="Q7" s="1">
        <v>2682</v>
      </c>
      <c r="R7" s="11">
        <v>1721</v>
      </c>
      <c r="S7" s="1">
        <v>1774</v>
      </c>
      <c r="T7" s="1">
        <v>1867</v>
      </c>
      <c r="U7" s="1">
        <v>1890</v>
      </c>
      <c r="V7" s="1">
        <v>1899</v>
      </c>
      <c r="W7" s="1">
        <v>1911</v>
      </c>
      <c r="X7" s="1">
        <v>1955</v>
      </c>
      <c r="Y7" s="1">
        <v>2041</v>
      </c>
      <c r="Z7" s="1">
        <v>2114</v>
      </c>
      <c r="AA7" s="1">
        <v>2184</v>
      </c>
      <c r="AB7" s="1">
        <v>2243</v>
      </c>
      <c r="AC7" s="1">
        <v>2399</v>
      </c>
      <c r="AD7" s="1">
        <v>2434</v>
      </c>
      <c r="AE7" s="1">
        <v>2466</v>
      </c>
      <c r="AF7" s="1">
        <v>2472</v>
      </c>
      <c r="AG7" s="1">
        <v>2472</v>
      </c>
      <c r="AH7" s="1">
        <v>2472</v>
      </c>
      <c r="AI7" s="1">
        <v>2480</v>
      </c>
      <c r="AJ7" s="1">
        <v>2527</v>
      </c>
      <c r="AK7" s="1">
        <v>2563</v>
      </c>
      <c r="AL7" s="1">
        <v>2616</v>
      </c>
      <c r="AM7" s="1">
        <v>2633</v>
      </c>
      <c r="AN7" s="1">
        <v>2670</v>
      </c>
      <c r="AO7" s="1">
        <v>2687</v>
      </c>
      <c r="AP7" s="1">
        <v>2708</v>
      </c>
      <c r="AQ7" s="1">
        <v>2724</v>
      </c>
      <c r="AR7" s="1">
        <v>2732</v>
      </c>
      <c r="AS7" s="1">
        <v>2738</v>
      </c>
      <c r="AT7" s="1">
        <v>2747</v>
      </c>
      <c r="AU7" s="1">
        <v>2750</v>
      </c>
      <c r="AV7" s="1">
        <v>2750</v>
      </c>
      <c r="AW7" s="1">
        <v>2775</v>
      </c>
      <c r="AX7" s="1">
        <v>2787</v>
      </c>
      <c r="AY7" s="1">
        <v>2818</v>
      </c>
      <c r="AZ7" s="1">
        <v>2840</v>
      </c>
      <c r="BA7" s="1">
        <v>2851</v>
      </c>
      <c r="BB7" s="1">
        <v>2863</v>
      </c>
      <c r="BC7" s="1">
        <v>2871</v>
      </c>
      <c r="BD7" s="1">
        <v>2885</v>
      </c>
      <c r="BE7" s="1">
        <v>2887</v>
      </c>
      <c r="BF7" s="1">
        <v>2891</v>
      </c>
      <c r="BG7" s="1">
        <v>2896</v>
      </c>
      <c r="BH7" s="1">
        <v>2900</v>
      </c>
      <c r="BI7" s="1">
        <v>2909</v>
      </c>
      <c r="BJ7" s="1">
        <v>2925</v>
      </c>
      <c r="BK7" s="1">
        <v>2932</v>
      </c>
      <c r="BL7" s="1">
        <v>2958</v>
      </c>
      <c r="BM7" s="1">
        <v>3179</v>
      </c>
      <c r="BN7" s="1">
        <v>3185</v>
      </c>
      <c r="BO7" s="1">
        <v>3188</v>
      </c>
      <c r="BP7" s="1">
        <v>3190</v>
      </c>
      <c r="BQ7" s="1">
        <v>3198</v>
      </c>
      <c r="BR7" s="1">
        <v>3203</v>
      </c>
      <c r="BS7" s="1">
        <v>3204</v>
      </c>
      <c r="BT7" s="1">
        <v>3209</v>
      </c>
      <c r="BU7" s="1">
        <v>3209</v>
      </c>
      <c r="BV7" s="1">
        <v>3214</v>
      </c>
      <c r="BW7" s="1">
        <v>3228</v>
      </c>
      <c r="BX7" s="1">
        <v>3229</v>
      </c>
      <c r="BY7" s="1">
        <v>3236</v>
      </c>
      <c r="BZ7" s="1">
        <v>3240</v>
      </c>
      <c r="CA7" s="1">
        <v>3249</v>
      </c>
      <c r="CB7" s="1">
        <v>3252</v>
      </c>
      <c r="CC7" s="1">
        <v>3255</v>
      </c>
      <c r="CD7" s="1">
        <v>3259</v>
      </c>
      <c r="CE7" s="1">
        <v>3259</v>
      </c>
      <c r="CF7" s="1">
        <v>3264</v>
      </c>
      <c r="CG7" s="1">
        <v>3287</v>
      </c>
      <c r="CH7" s="1">
        <v>3327</v>
      </c>
      <c r="CI7" s="1">
        <v>3340</v>
      </c>
      <c r="CJ7" s="1">
        <v>3370</v>
      </c>
      <c r="CK7" s="1">
        <v>3402</v>
      </c>
      <c r="CL7" s="1">
        <v>3432</v>
      </c>
      <c r="CM7" s="1">
        <v>3404</v>
      </c>
      <c r="CN7" s="1">
        <v>3404</v>
      </c>
      <c r="CO7" s="1">
        <v>3399</v>
      </c>
      <c r="CP7" s="1">
        <v>3399</v>
      </c>
      <c r="CQ7" s="1">
        <v>3399</v>
      </c>
      <c r="CR7" s="1">
        <v>3399</v>
      </c>
      <c r="CS7" s="1">
        <v>3399</v>
      </c>
      <c r="CT7" s="1">
        <v>3399</v>
      </c>
      <c r="CU7" s="1">
        <v>3424</v>
      </c>
      <c r="CV7" s="1">
        <v>3439</v>
      </c>
      <c r="CW7" s="1">
        <v>3454</v>
      </c>
      <c r="CX7" s="1">
        <v>3464</v>
      </c>
      <c r="CY7" s="1">
        <v>3464</v>
      </c>
      <c r="CZ7" s="1">
        <v>3464</v>
      </c>
      <c r="DA7" s="1">
        <v>3464</v>
      </c>
    </row>
    <row r="8" spans="1:105" ht="12" hidden="1" customHeight="1">
      <c r="A8" s="1" t="s">
        <v>13</v>
      </c>
      <c r="B8" s="1">
        <v>212</v>
      </c>
      <c r="C8" s="1" t="s">
        <v>500</v>
      </c>
      <c r="D8" s="1" t="s">
        <v>448</v>
      </c>
      <c r="E8" s="1" t="s">
        <v>74</v>
      </c>
      <c r="F8" s="1">
        <v>11</v>
      </c>
      <c r="G8" s="35" t="s">
        <v>245</v>
      </c>
      <c r="H8" s="6" t="s">
        <v>273</v>
      </c>
      <c r="I8" s="35" t="s">
        <v>264</v>
      </c>
      <c r="N8" s="1">
        <v>5318</v>
      </c>
      <c r="O8" s="1">
        <v>5333</v>
      </c>
      <c r="P8" s="1">
        <v>5348</v>
      </c>
      <c r="R8" s="1">
        <v>5378</v>
      </c>
      <c r="S8" s="1">
        <v>5391</v>
      </c>
      <c r="T8" s="1">
        <v>5393</v>
      </c>
      <c r="U8" s="1">
        <v>5400</v>
      </c>
      <c r="V8" s="10">
        <v>2</v>
      </c>
      <c r="W8" s="1">
        <v>31</v>
      </c>
      <c r="X8" s="1">
        <v>70</v>
      </c>
      <c r="Y8" s="1">
        <v>109</v>
      </c>
      <c r="Z8" s="1">
        <v>153</v>
      </c>
      <c r="AA8" s="1">
        <v>206</v>
      </c>
      <c r="AB8" s="1">
        <v>244</v>
      </c>
      <c r="AC8" s="1">
        <v>274</v>
      </c>
      <c r="AD8" s="1">
        <v>285</v>
      </c>
      <c r="AE8" s="1">
        <v>299</v>
      </c>
      <c r="AF8" s="1">
        <v>327</v>
      </c>
      <c r="AG8" s="1">
        <v>355</v>
      </c>
      <c r="AH8" s="1">
        <v>387</v>
      </c>
      <c r="AI8" s="1">
        <v>419</v>
      </c>
      <c r="AJ8" s="1">
        <v>455</v>
      </c>
      <c r="AK8" s="1">
        <v>493</v>
      </c>
      <c r="AL8" s="1">
        <v>536</v>
      </c>
      <c r="AM8" s="1">
        <v>578</v>
      </c>
      <c r="AN8" s="1">
        <v>612</v>
      </c>
      <c r="AO8" s="1">
        <v>657</v>
      </c>
      <c r="AP8" s="1">
        <v>706</v>
      </c>
      <c r="AQ8" s="1">
        <v>750</v>
      </c>
      <c r="AR8" s="1">
        <v>791</v>
      </c>
      <c r="AS8" s="1">
        <v>822</v>
      </c>
      <c r="AT8" s="1">
        <v>861</v>
      </c>
      <c r="AU8" s="1">
        <v>896</v>
      </c>
      <c r="AV8" s="1">
        <v>934</v>
      </c>
      <c r="AW8" s="1">
        <v>956</v>
      </c>
      <c r="AX8" s="1">
        <v>982</v>
      </c>
      <c r="AY8" s="1">
        <v>987.7</v>
      </c>
      <c r="AZ8" s="1">
        <v>1022</v>
      </c>
      <c r="BA8" s="1">
        <v>1050</v>
      </c>
      <c r="BB8" s="1">
        <v>1076</v>
      </c>
      <c r="BC8" s="1">
        <v>1108</v>
      </c>
      <c r="BD8" s="1">
        <v>1143</v>
      </c>
      <c r="BE8" s="1">
        <v>1173</v>
      </c>
      <c r="BF8" s="1">
        <v>1204</v>
      </c>
      <c r="BG8" s="1">
        <v>1230</v>
      </c>
      <c r="BH8" s="1">
        <v>1268</v>
      </c>
      <c r="BI8" s="1">
        <v>1309</v>
      </c>
      <c r="BJ8" s="1">
        <v>1349</v>
      </c>
      <c r="BK8" s="1">
        <v>1383</v>
      </c>
      <c r="BL8" s="1">
        <v>1422</v>
      </c>
      <c r="BM8" s="1">
        <v>1459</v>
      </c>
      <c r="BN8" s="1">
        <v>1494</v>
      </c>
      <c r="BO8" s="1">
        <v>1526</v>
      </c>
      <c r="BP8" s="1">
        <v>1562</v>
      </c>
      <c r="BQ8" s="1">
        <v>1595</v>
      </c>
      <c r="BR8" s="1">
        <v>1630</v>
      </c>
      <c r="BS8" s="1">
        <v>1663</v>
      </c>
      <c r="BT8" s="1">
        <v>1700</v>
      </c>
      <c r="BU8" s="1">
        <v>1735</v>
      </c>
      <c r="BV8" s="1">
        <v>1766</v>
      </c>
      <c r="BW8" s="1">
        <v>1810</v>
      </c>
      <c r="BX8" s="1">
        <v>1855</v>
      </c>
      <c r="BY8" s="1">
        <v>1902</v>
      </c>
      <c r="BZ8" s="1">
        <v>1950</v>
      </c>
      <c r="CA8" s="1">
        <v>1995</v>
      </c>
      <c r="CB8" s="1">
        <v>2035</v>
      </c>
      <c r="CC8" s="1">
        <v>2065</v>
      </c>
      <c r="CD8" s="1">
        <v>2111</v>
      </c>
      <c r="CE8" s="1">
        <v>2142</v>
      </c>
      <c r="CF8" s="1">
        <v>2176</v>
      </c>
      <c r="CG8" s="1">
        <v>2211</v>
      </c>
      <c r="CH8" s="1">
        <v>2250</v>
      </c>
      <c r="CI8" s="1">
        <v>2307</v>
      </c>
      <c r="CJ8" s="1">
        <v>2355</v>
      </c>
      <c r="CK8" s="1">
        <v>2399</v>
      </c>
      <c r="CL8" s="1">
        <v>2442</v>
      </c>
      <c r="CM8" s="1">
        <v>2483</v>
      </c>
      <c r="CN8" s="1">
        <v>2521</v>
      </c>
      <c r="CO8" s="1">
        <v>2556</v>
      </c>
      <c r="CP8" s="1">
        <v>2583</v>
      </c>
      <c r="CQ8" s="1">
        <v>2616</v>
      </c>
      <c r="CR8" s="1">
        <v>2652</v>
      </c>
      <c r="CS8" s="1">
        <v>2687</v>
      </c>
      <c r="CT8" s="1">
        <v>2723</v>
      </c>
      <c r="CU8" s="1">
        <v>2759</v>
      </c>
      <c r="CV8" s="1">
        <v>2785</v>
      </c>
      <c r="CW8" s="1">
        <v>2827</v>
      </c>
      <c r="CX8" s="1">
        <v>2868</v>
      </c>
      <c r="CY8" s="1">
        <v>2906</v>
      </c>
      <c r="CZ8" s="1">
        <v>2943</v>
      </c>
      <c r="DA8" s="1">
        <v>2972</v>
      </c>
    </row>
    <row r="9" spans="1:105" ht="12" hidden="1" customHeight="1">
      <c r="A9" s="1" t="s">
        <v>13</v>
      </c>
      <c r="B9" s="1">
        <v>216</v>
      </c>
      <c r="C9" s="1" t="s">
        <v>501</v>
      </c>
      <c r="D9" s="1" t="s">
        <v>60</v>
      </c>
      <c r="E9" s="1" t="s">
        <v>74</v>
      </c>
      <c r="F9" s="1">
        <v>27</v>
      </c>
      <c r="G9" s="35" t="s">
        <v>245</v>
      </c>
      <c r="I9" s="35" t="s">
        <v>268</v>
      </c>
      <c r="J9" s="1">
        <v>510</v>
      </c>
      <c r="K9" s="1">
        <v>540</v>
      </c>
      <c r="L9" s="1">
        <v>570</v>
      </c>
      <c r="M9" s="1">
        <v>595</v>
      </c>
      <c r="N9" s="1">
        <v>610</v>
      </c>
      <c r="O9" s="1">
        <v>642</v>
      </c>
      <c r="P9" s="1">
        <v>684</v>
      </c>
      <c r="Q9" s="1">
        <v>725</v>
      </c>
      <c r="R9" s="1">
        <v>811</v>
      </c>
      <c r="S9" s="1">
        <v>879</v>
      </c>
      <c r="T9" s="1">
        <v>925</v>
      </c>
      <c r="U9" s="1">
        <v>942</v>
      </c>
      <c r="V9" s="1">
        <v>948</v>
      </c>
      <c r="W9" s="1">
        <v>964</v>
      </c>
      <c r="X9" s="1">
        <v>980</v>
      </c>
      <c r="Y9" s="1">
        <v>992</v>
      </c>
      <c r="Z9" s="1">
        <v>1007</v>
      </c>
      <c r="AA9" s="1">
        <v>1041</v>
      </c>
      <c r="AB9" s="1">
        <v>1060</v>
      </c>
      <c r="AC9" s="1">
        <v>1104</v>
      </c>
      <c r="AD9" s="1">
        <v>1155</v>
      </c>
      <c r="AE9" s="1">
        <v>1190</v>
      </c>
      <c r="AF9" s="1">
        <v>1233</v>
      </c>
      <c r="AG9" s="1">
        <v>1237</v>
      </c>
      <c r="AH9" s="1">
        <v>1237</v>
      </c>
      <c r="AI9" s="1">
        <v>1237</v>
      </c>
      <c r="AJ9" s="1">
        <v>1238</v>
      </c>
      <c r="AK9" s="1">
        <v>1248</v>
      </c>
      <c r="AL9" s="1">
        <v>1259</v>
      </c>
      <c r="AM9" s="1">
        <v>1268</v>
      </c>
      <c r="AN9" s="1">
        <v>1273</v>
      </c>
      <c r="AO9" s="1">
        <v>1282</v>
      </c>
      <c r="AP9" s="1">
        <v>1293</v>
      </c>
      <c r="AQ9" s="1">
        <v>1303</v>
      </c>
      <c r="AR9" s="1">
        <v>1308</v>
      </c>
      <c r="AS9" s="1">
        <v>1308</v>
      </c>
      <c r="AT9" s="1">
        <v>1308</v>
      </c>
      <c r="AU9" s="1">
        <v>1308</v>
      </c>
      <c r="AV9" s="1">
        <v>1310</v>
      </c>
      <c r="AW9" s="1">
        <v>1314</v>
      </c>
      <c r="AX9" s="1">
        <v>1322</v>
      </c>
      <c r="AY9" s="1">
        <v>1331</v>
      </c>
      <c r="AZ9" s="1">
        <v>1341</v>
      </c>
      <c r="BA9" s="1">
        <v>1353</v>
      </c>
      <c r="BB9" s="1">
        <v>1363</v>
      </c>
      <c r="BC9" s="1">
        <v>1373</v>
      </c>
      <c r="BD9" s="1">
        <v>1381</v>
      </c>
      <c r="BE9" s="1">
        <v>1381</v>
      </c>
      <c r="BF9" s="1">
        <v>1381</v>
      </c>
      <c r="BG9" s="1">
        <v>1381</v>
      </c>
      <c r="BH9" s="1">
        <v>1381</v>
      </c>
      <c r="BI9" s="1">
        <v>1381</v>
      </c>
      <c r="BJ9" s="1">
        <v>1390</v>
      </c>
      <c r="BK9" s="1">
        <v>1401</v>
      </c>
      <c r="BL9" s="1">
        <v>1408</v>
      </c>
      <c r="BM9" s="1">
        <v>1415</v>
      </c>
      <c r="BN9" s="1">
        <v>1432</v>
      </c>
      <c r="BO9" s="1">
        <v>1442</v>
      </c>
      <c r="BP9" s="1">
        <v>1446</v>
      </c>
      <c r="BQ9" s="1">
        <v>1446</v>
      </c>
      <c r="BR9" s="1">
        <v>1446</v>
      </c>
      <c r="BS9" s="1">
        <v>1446</v>
      </c>
      <c r="BT9" s="1">
        <v>1447</v>
      </c>
      <c r="BU9" s="209">
        <v>1447</v>
      </c>
      <c r="BV9" s="1">
        <v>1461</v>
      </c>
      <c r="BW9" s="1">
        <v>1470</v>
      </c>
      <c r="BX9" s="1">
        <v>1479</v>
      </c>
      <c r="BY9" s="1">
        <v>1486</v>
      </c>
      <c r="BZ9" s="1">
        <v>1494</v>
      </c>
      <c r="CA9" s="1">
        <v>1503</v>
      </c>
      <c r="CB9" s="1">
        <v>1504</v>
      </c>
      <c r="CC9" s="1">
        <v>1504</v>
      </c>
      <c r="CD9" s="1">
        <v>1504</v>
      </c>
      <c r="CE9" s="1">
        <v>1504</v>
      </c>
      <c r="CF9" s="1">
        <v>1504</v>
      </c>
      <c r="CG9" s="1">
        <v>1510</v>
      </c>
      <c r="CH9" s="1">
        <v>1516</v>
      </c>
      <c r="CI9" s="1">
        <v>1528</v>
      </c>
      <c r="CJ9" s="1">
        <v>1535</v>
      </c>
      <c r="CK9" s="1">
        <v>1543</v>
      </c>
      <c r="CL9" s="1">
        <v>1555</v>
      </c>
      <c r="CM9" s="1">
        <v>1564</v>
      </c>
      <c r="CN9" s="1">
        <v>1571</v>
      </c>
      <c r="CO9" s="1">
        <v>1571</v>
      </c>
      <c r="CP9" s="1">
        <v>1571</v>
      </c>
      <c r="CQ9" s="1">
        <v>1571</v>
      </c>
      <c r="CR9" s="1">
        <v>1577</v>
      </c>
      <c r="CS9" s="1">
        <v>1577</v>
      </c>
      <c r="CT9" s="1">
        <v>1593</v>
      </c>
      <c r="CU9" s="1">
        <v>1601</v>
      </c>
      <c r="CV9" s="1">
        <v>1614</v>
      </c>
      <c r="CW9" s="1">
        <v>1624</v>
      </c>
      <c r="CX9" s="1">
        <v>1633</v>
      </c>
      <c r="CY9" s="1">
        <v>1641</v>
      </c>
      <c r="CZ9" s="1">
        <v>1641</v>
      </c>
      <c r="DA9" s="1">
        <v>1641</v>
      </c>
    </row>
    <row r="10" spans="1:105" ht="12" hidden="1" customHeight="1">
      <c r="A10" s="1" t="s">
        <v>13</v>
      </c>
      <c r="B10" s="1">
        <v>221</v>
      </c>
      <c r="C10" s="1" t="s">
        <v>501</v>
      </c>
      <c r="D10" s="1" t="s">
        <v>60</v>
      </c>
      <c r="E10" s="1" t="s">
        <v>74</v>
      </c>
      <c r="F10" s="1">
        <v>27</v>
      </c>
      <c r="G10" s="35" t="s">
        <v>311</v>
      </c>
      <c r="H10" s="1" t="s">
        <v>312</v>
      </c>
      <c r="I10" s="35" t="s">
        <v>313</v>
      </c>
      <c r="V10" s="1">
        <v>0</v>
      </c>
      <c r="W10" s="1">
        <v>20</v>
      </c>
      <c r="X10" s="1">
        <v>43</v>
      </c>
      <c r="Y10" s="1">
        <v>62</v>
      </c>
      <c r="Z10" s="1">
        <v>84</v>
      </c>
      <c r="AA10" s="1">
        <v>108</v>
      </c>
      <c r="AB10" s="1">
        <v>128</v>
      </c>
      <c r="AC10" s="1">
        <v>153</v>
      </c>
      <c r="AD10" s="1">
        <v>176</v>
      </c>
      <c r="AE10" s="1">
        <v>198</v>
      </c>
      <c r="AF10" s="1">
        <v>221</v>
      </c>
      <c r="AG10" s="56">
        <v>235</v>
      </c>
      <c r="AH10" s="1">
        <v>235</v>
      </c>
      <c r="AI10" s="1">
        <v>235</v>
      </c>
      <c r="AJ10" s="1">
        <v>235</v>
      </c>
      <c r="AK10" s="1">
        <v>251</v>
      </c>
      <c r="AL10" s="1">
        <v>335</v>
      </c>
      <c r="AM10" s="1">
        <v>358</v>
      </c>
      <c r="AN10" s="1">
        <v>368</v>
      </c>
      <c r="AO10" s="1">
        <v>383</v>
      </c>
      <c r="AP10" s="1">
        <v>394</v>
      </c>
      <c r="AQ10" s="1">
        <v>471</v>
      </c>
      <c r="AR10" s="1">
        <v>548</v>
      </c>
      <c r="AS10" s="1">
        <v>559</v>
      </c>
      <c r="AT10" s="1">
        <v>563</v>
      </c>
      <c r="AU10" s="1">
        <v>563</v>
      </c>
      <c r="AV10" s="1">
        <v>565</v>
      </c>
      <c r="AW10" s="1">
        <v>605</v>
      </c>
      <c r="AX10" s="1">
        <v>657</v>
      </c>
      <c r="AY10" s="1">
        <v>685</v>
      </c>
      <c r="AZ10" s="1">
        <v>715</v>
      </c>
      <c r="BA10" s="1">
        <v>745</v>
      </c>
      <c r="BB10" s="1">
        <v>749</v>
      </c>
      <c r="BC10" s="1">
        <v>755</v>
      </c>
      <c r="BD10" s="1">
        <v>764</v>
      </c>
      <c r="BE10" s="1">
        <v>768</v>
      </c>
      <c r="BF10" s="1">
        <v>772</v>
      </c>
      <c r="BG10" s="1">
        <v>772</v>
      </c>
      <c r="BH10" s="1">
        <v>772</v>
      </c>
      <c r="BI10" s="1">
        <v>808</v>
      </c>
      <c r="BJ10" s="1">
        <v>874</v>
      </c>
      <c r="BK10" s="1">
        <v>910</v>
      </c>
      <c r="BL10" s="1">
        <v>928</v>
      </c>
      <c r="BM10" s="1">
        <v>977</v>
      </c>
      <c r="BN10" s="1">
        <v>1016</v>
      </c>
      <c r="BO10" s="1">
        <v>1033</v>
      </c>
      <c r="BP10" s="1">
        <v>1039</v>
      </c>
      <c r="BQ10" s="1">
        <v>1039</v>
      </c>
      <c r="BR10" s="1">
        <v>1039</v>
      </c>
      <c r="BS10" s="1">
        <v>1039</v>
      </c>
      <c r="BT10" s="1">
        <v>1051</v>
      </c>
      <c r="BU10" s="209">
        <v>1051</v>
      </c>
      <c r="BV10" s="1">
        <v>1077</v>
      </c>
      <c r="BW10" s="1">
        <v>1102</v>
      </c>
      <c r="BX10" s="1">
        <v>1122</v>
      </c>
      <c r="BY10" s="1">
        <v>1160</v>
      </c>
      <c r="BZ10" s="1">
        <v>1190</v>
      </c>
      <c r="CA10" s="1">
        <v>1217</v>
      </c>
      <c r="CB10" s="1">
        <v>1221</v>
      </c>
      <c r="CC10" s="1">
        <v>1221</v>
      </c>
      <c r="CD10" s="1">
        <v>1221</v>
      </c>
      <c r="CE10" s="1">
        <v>1221</v>
      </c>
      <c r="CF10" s="1">
        <v>1221</v>
      </c>
      <c r="CG10" s="1">
        <v>1229</v>
      </c>
      <c r="CH10" s="1">
        <v>1237</v>
      </c>
      <c r="CI10" s="1">
        <v>1279</v>
      </c>
      <c r="CJ10" s="1">
        <v>1290</v>
      </c>
      <c r="CK10" s="1">
        <v>1290</v>
      </c>
      <c r="CL10" s="1">
        <v>1315</v>
      </c>
      <c r="CM10" s="1">
        <v>1331</v>
      </c>
      <c r="CN10" s="1">
        <v>1340</v>
      </c>
      <c r="CO10" s="1">
        <v>1343</v>
      </c>
      <c r="CP10" s="1">
        <v>1343</v>
      </c>
      <c r="CQ10" s="1">
        <v>1343</v>
      </c>
      <c r="CR10" s="1">
        <v>1343</v>
      </c>
      <c r="CS10" s="1">
        <v>1344</v>
      </c>
      <c r="CT10" s="1">
        <v>1369</v>
      </c>
      <c r="CU10" s="1">
        <v>1377</v>
      </c>
      <c r="CV10" s="1">
        <v>1384</v>
      </c>
      <c r="CW10" s="1">
        <v>1397</v>
      </c>
      <c r="CX10" s="1">
        <v>1403</v>
      </c>
      <c r="CY10" s="1">
        <v>1415</v>
      </c>
      <c r="CZ10" s="1">
        <v>1415</v>
      </c>
      <c r="DA10" s="1">
        <v>1415</v>
      </c>
    </row>
    <row r="11" spans="1:105" ht="12" hidden="1" customHeight="1">
      <c r="A11" s="1" t="s">
        <v>13</v>
      </c>
      <c r="B11" s="1">
        <v>218</v>
      </c>
      <c r="C11" s="1" t="s">
        <v>410</v>
      </c>
      <c r="D11" s="1" t="s">
        <v>89</v>
      </c>
      <c r="E11" s="1" t="s">
        <v>74</v>
      </c>
      <c r="F11" s="8" t="s">
        <v>90</v>
      </c>
      <c r="G11" s="35" t="s">
        <v>250</v>
      </c>
      <c r="I11" s="35" t="s">
        <v>270</v>
      </c>
      <c r="J11" s="1">
        <v>8</v>
      </c>
      <c r="K11" s="1">
        <v>10</v>
      </c>
      <c r="L11" s="1">
        <v>12</v>
      </c>
      <c r="M11" s="1">
        <v>14</v>
      </c>
      <c r="N11" s="1">
        <v>16</v>
      </c>
      <c r="O11" s="1">
        <v>18</v>
      </c>
      <c r="P11" s="1">
        <v>20</v>
      </c>
      <c r="Q11" s="1">
        <v>22</v>
      </c>
      <c r="R11" s="1">
        <v>25</v>
      </c>
      <c r="S11" s="1">
        <v>28</v>
      </c>
      <c r="T11" s="1">
        <v>30</v>
      </c>
      <c r="U11" s="1">
        <v>33</v>
      </c>
      <c r="V11" s="1">
        <v>35</v>
      </c>
      <c r="W11" s="1">
        <v>37</v>
      </c>
      <c r="X11" s="1">
        <v>40</v>
      </c>
      <c r="Y11" s="1">
        <v>43</v>
      </c>
      <c r="Z11" s="1">
        <v>45</v>
      </c>
      <c r="AA11" s="1">
        <v>47</v>
      </c>
      <c r="AB11" s="1">
        <v>49</v>
      </c>
      <c r="AC11" s="1">
        <v>52</v>
      </c>
      <c r="AD11" s="1">
        <v>55</v>
      </c>
      <c r="AE11" s="1">
        <v>57</v>
      </c>
      <c r="AF11" s="1">
        <v>60</v>
      </c>
      <c r="AG11" s="56">
        <v>62</v>
      </c>
      <c r="AH11" s="1">
        <v>65</v>
      </c>
      <c r="AI11" s="1">
        <v>68</v>
      </c>
      <c r="AJ11" s="1">
        <v>70</v>
      </c>
      <c r="AK11" s="1">
        <v>74</v>
      </c>
      <c r="AL11" s="1">
        <v>77</v>
      </c>
      <c r="AM11" s="1">
        <v>80</v>
      </c>
      <c r="AN11" s="1">
        <v>82</v>
      </c>
      <c r="AO11" s="1">
        <v>85</v>
      </c>
      <c r="AP11" s="1">
        <v>87</v>
      </c>
      <c r="AQ11" s="1">
        <v>89</v>
      </c>
      <c r="AR11" s="1">
        <v>95</v>
      </c>
      <c r="AS11" s="1">
        <v>98</v>
      </c>
      <c r="AT11" s="1">
        <v>101</v>
      </c>
      <c r="AU11" s="1">
        <v>102</v>
      </c>
      <c r="AV11" s="1">
        <v>105</v>
      </c>
      <c r="AW11" s="1">
        <v>108</v>
      </c>
      <c r="AX11" s="1">
        <v>111</v>
      </c>
      <c r="AY11" s="1">
        <v>114</v>
      </c>
      <c r="AZ11" s="1">
        <v>117</v>
      </c>
      <c r="BA11" s="1">
        <v>120</v>
      </c>
      <c r="BB11" s="1">
        <v>123</v>
      </c>
      <c r="BC11" s="1">
        <v>126</v>
      </c>
      <c r="BD11" s="1">
        <v>129</v>
      </c>
      <c r="BE11" s="1">
        <v>132</v>
      </c>
      <c r="BF11" s="1">
        <v>135</v>
      </c>
      <c r="BG11" s="1">
        <v>138</v>
      </c>
      <c r="BH11" s="1">
        <v>141</v>
      </c>
      <c r="BI11" s="1">
        <v>152</v>
      </c>
      <c r="BJ11" s="1">
        <v>155</v>
      </c>
      <c r="BK11" s="1">
        <v>158</v>
      </c>
      <c r="BL11" s="1">
        <v>161</v>
      </c>
      <c r="BM11" s="1">
        <v>164</v>
      </c>
      <c r="BN11" s="1">
        <v>167</v>
      </c>
      <c r="BO11" s="1">
        <v>170</v>
      </c>
      <c r="BP11" s="1">
        <v>172</v>
      </c>
      <c r="BQ11" s="1">
        <v>174</v>
      </c>
      <c r="BR11" s="1">
        <v>176</v>
      </c>
      <c r="BS11" s="1">
        <v>187</v>
      </c>
      <c r="BT11" s="1">
        <v>190</v>
      </c>
      <c r="BU11" s="1">
        <v>193</v>
      </c>
      <c r="BV11" s="1">
        <v>196</v>
      </c>
      <c r="BW11" s="1">
        <v>199</v>
      </c>
      <c r="BX11" s="1">
        <v>202</v>
      </c>
      <c r="BY11" s="1">
        <v>205</v>
      </c>
      <c r="BZ11" s="1">
        <v>214</v>
      </c>
      <c r="CA11" s="1">
        <v>222</v>
      </c>
      <c r="CB11" s="1">
        <v>225</v>
      </c>
      <c r="CC11" s="1">
        <v>229</v>
      </c>
      <c r="CD11" s="1">
        <v>237</v>
      </c>
      <c r="CE11" s="1">
        <v>240</v>
      </c>
      <c r="CF11" s="1">
        <v>245</v>
      </c>
      <c r="CG11" s="1">
        <v>249</v>
      </c>
      <c r="CH11" s="1">
        <v>253</v>
      </c>
      <c r="CI11" s="1">
        <v>256</v>
      </c>
      <c r="CJ11" s="1">
        <v>256</v>
      </c>
      <c r="CK11" s="1">
        <v>267</v>
      </c>
      <c r="CL11" s="1">
        <v>272</v>
      </c>
      <c r="CM11" s="1">
        <v>278</v>
      </c>
      <c r="CN11" s="1">
        <v>284</v>
      </c>
      <c r="CO11" s="1">
        <v>286</v>
      </c>
      <c r="CP11" s="1">
        <v>295</v>
      </c>
      <c r="CQ11" s="1">
        <v>301</v>
      </c>
      <c r="CR11" s="1">
        <v>306</v>
      </c>
      <c r="CS11" s="1">
        <v>308</v>
      </c>
      <c r="CT11" s="1">
        <v>310</v>
      </c>
      <c r="CU11" s="1">
        <v>315</v>
      </c>
      <c r="CV11" s="1">
        <v>317</v>
      </c>
      <c r="CW11" s="1">
        <v>319</v>
      </c>
      <c r="CX11" s="1">
        <v>343</v>
      </c>
      <c r="CY11" s="1">
        <v>349</v>
      </c>
      <c r="CZ11" s="1">
        <v>354</v>
      </c>
      <c r="DA11" s="1">
        <v>360</v>
      </c>
    </row>
    <row r="12" spans="1:105" ht="12" hidden="1" customHeight="1">
      <c r="A12" s="1" t="s">
        <v>13</v>
      </c>
      <c r="B12" s="1">
        <v>220</v>
      </c>
      <c r="C12" s="1" t="s">
        <v>84</v>
      </c>
      <c r="E12" s="1" t="s">
        <v>77</v>
      </c>
      <c r="F12" s="1">
        <v>3</v>
      </c>
      <c r="G12" s="35" t="s">
        <v>247</v>
      </c>
      <c r="H12" s="6"/>
      <c r="I12" s="35" t="s">
        <v>272</v>
      </c>
      <c r="CP12" s="1">
        <v>260580</v>
      </c>
      <c r="CQ12" s="1">
        <v>316823</v>
      </c>
      <c r="CR12" s="1">
        <v>370972</v>
      </c>
      <c r="CS12" s="1">
        <v>394363</v>
      </c>
      <c r="CT12" s="1">
        <v>403023</v>
      </c>
      <c r="CU12" s="1">
        <v>406018</v>
      </c>
      <c r="CV12" s="1">
        <v>407133</v>
      </c>
      <c r="CW12" s="1">
        <v>409660</v>
      </c>
      <c r="CX12" s="1">
        <v>414077</v>
      </c>
      <c r="CY12" s="1">
        <v>449394</v>
      </c>
      <c r="CZ12" s="1">
        <v>510611</v>
      </c>
      <c r="DA12" s="1">
        <v>596409</v>
      </c>
    </row>
    <row r="13" spans="1:105" ht="12" hidden="1" customHeight="1">
      <c r="A13" s="1" t="s">
        <v>13</v>
      </c>
      <c r="B13" s="1">
        <v>221</v>
      </c>
      <c r="C13" s="1" t="s">
        <v>302</v>
      </c>
      <c r="D13" s="1" t="s">
        <v>304</v>
      </c>
      <c r="E13" s="1" t="s">
        <v>74</v>
      </c>
      <c r="F13" s="1">
        <v>14</v>
      </c>
      <c r="G13" s="35" t="s">
        <v>250</v>
      </c>
      <c r="H13" s="6" t="s">
        <v>315</v>
      </c>
      <c r="I13" s="35" t="s">
        <v>316</v>
      </c>
      <c r="W13" s="1">
        <v>0</v>
      </c>
      <c r="X13" s="1">
        <v>3</v>
      </c>
      <c r="Y13" s="1">
        <v>16</v>
      </c>
      <c r="Z13" s="1">
        <v>32</v>
      </c>
      <c r="AA13" s="1">
        <v>55</v>
      </c>
      <c r="AB13" s="1">
        <v>78</v>
      </c>
      <c r="AC13" s="1">
        <v>86</v>
      </c>
      <c r="AD13" s="1">
        <v>99</v>
      </c>
      <c r="AE13" s="1">
        <v>114</v>
      </c>
      <c r="AF13" s="1">
        <v>119</v>
      </c>
      <c r="AG13" s="1">
        <v>120</v>
      </c>
      <c r="AH13" s="1">
        <v>120</v>
      </c>
      <c r="AI13" s="1">
        <v>120</v>
      </c>
      <c r="AJ13" s="1">
        <v>120</v>
      </c>
      <c r="AK13" s="1">
        <v>123</v>
      </c>
      <c r="AL13" s="1">
        <v>133</v>
      </c>
      <c r="AM13" s="1">
        <v>145</v>
      </c>
      <c r="AN13" s="1">
        <v>160</v>
      </c>
      <c r="AO13" s="1">
        <v>163</v>
      </c>
      <c r="AP13" s="1">
        <v>164</v>
      </c>
      <c r="AQ13" s="1">
        <v>169</v>
      </c>
      <c r="AR13" s="1">
        <v>175</v>
      </c>
      <c r="AS13" s="1">
        <v>175</v>
      </c>
      <c r="AT13" s="1">
        <v>175</v>
      </c>
      <c r="AU13" s="1">
        <v>175</v>
      </c>
      <c r="AV13" s="1">
        <v>175</v>
      </c>
      <c r="AW13" s="1">
        <v>175</v>
      </c>
      <c r="AX13" s="1">
        <v>181</v>
      </c>
      <c r="AY13" s="1">
        <v>185</v>
      </c>
      <c r="AZ13" s="1">
        <v>193</v>
      </c>
      <c r="BA13" s="1">
        <v>199</v>
      </c>
      <c r="BB13" s="1">
        <v>203</v>
      </c>
      <c r="BC13" s="1">
        <v>204</v>
      </c>
      <c r="BD13" s="1">
        <v>213</v>
      </c>
      <c r="BE13" s="1">
        <v>213</v>
      </c>
      <c r="BF13" s="1">
        <v>213</v>
      </c>
      <c r="BG13" s="1">
        <v>213</v>
      </c>
      <c r="BH13" s="1">
        <v>213</v>
      </c>
      <c r="BI13" s="1">
        <v>226</v>
      </c>
      <c r="BJ13" s="1">
        <v>238</v>
      </c>
      <c r="BK13" s="1">
        <v>249</v>
      </c>
      <c r="BL13" s="1">
        <v>267</v>
      </c>
      <c r="BM13" s="1">
        <v>277</v>
      </c>
      <c r="BN13" s="1">
        <v>285</v>
      </c>
      <c r="BO13" s="1">
        <v>287</v>
      </c>
      <c r="BP13" s="1">
        <v>295</v>
      </c>
      <c r="BQ13" s="1">
        <v>299</v>
      </c>
      <c r="BR13" s="1">
        <v>299</v>
      </c>
      <c r="BS13" s="1">
        <v>299</v>
      </c>
      <c r="BT13" s="1">
        <v>299</v>
      </c>
      <c r="BU13" s="1">
        <v>310</v>
      </c>
      <c r="BV13" s="1">
        <v>327</v>
      </c>
      <c r="BW13" s="1">
        <v>343</v>
      </c>
      <c r="BX13" s="1">
        <v>352</v>
      </c>
      <c r="BY13" s="1">
        <v>373</v>
      </c>
      <c r="BZ13" s="1">
        <v>389</v>
      </c>
      <c r="CA13" s="1">
        <v>408</v>
      </c>
      <c r="CB13" s="1">
        <v>422</v>
      </c>
      <c r="CC13" s="1">
        <v>429</v>
      </c>
      <c r="CD13" s="1">
        <v>429</v>
      </c>
      <c r="CE13" s="1">
        <v>429</v>
      </c>
      <c r="CF13" s="1">
        <v>433</v>
      </c>
      <c r="CG13" s="1">
        <v>449</v>
      </c>
      <c r="CH13" s="1">
        <v>466</v>
      </c>
      <c r="CI13" s="1">
        <v>485</v>
      </c>
      <c r="CJ13" s="1">
        <v>505</v>
      </c>
      <c r="CK13" s="1">
        <v>519</v>
      </c>
      <c r="CL13" s="1">
        <v>541</v>
      </c>
      <c r="CM13" s="1">
        <v>551</v>
      </c>
      <c r="CN13" s="1">
        <v>560</v>
      </c>
      <c r="CO13" s="1">
        <v>565</v>
      </c>
      <c r="CP13" s="1">
        <v>565</v>
      </c>
      <c r="CQ13" s="1">
        <v>565</v>
      </c>
      <c r="CR13" s="1">
        <v>582</v>
      </c>
      <c r="CS13" s="1">
        <v>597</v>
      </c>
      <c r="CT13" s="1">
        <v>610</v>
      </c>
      <c r="CU13" s="1">
        <v>624</v>
      </c>
      <c r="CV13" s="1">
        <v>635</v>
      </c>
      <c r="CW13" s="1">
        <v>653</v>
      </c>
      <c r="CX13" s="1">
        <v>669</v>
      </c>
      <c r="CY13" s="1">
        <v>683</v>
      </c>
      <c r="CZ13" s="1">
        <v>12</v>
      </c>
      <c r="DA13" s="1">
        <v>21</v>
      </c>
    </row>
    <row r="14" spans="1:105" ht="12" hidden="1" customHeight="1">
      <c r="A14" s="1" t="s">
        <v>13</v>
      </c>
      <c r="B14" s="1">
        <v>222</v>
      </c>
      <c r="C14" s="1" t="s">
        <v>331</v>
      </c>
      <c r="D14" s="1" t="s">
        <v>80</v>
      </c>
      <c r="E14" s="1" t="s">
        <v>77</v>
      </c>
      <c r="F14" s="1">
        <v>15</v>
      </c>
      <c r="G14" s="35" t="s">
        <v>333</v>
      </c>
      <c r="I14" s="35" t="s">
        <v>334</v>
      </c>
      <c r="AE14" s="1">
        <v>0.52400000000000002</v>
      </c>
      <c r="AF14" s="1">
        <v>2766.41</v>
      </c>
      <c r="AG14" s="1">
        <v>5673</v>
      </c>
      <c r="AH14" s="1">
        <v>7866</v>
      </c>
      <c r="AI14" s="1">
        <v>8858</v>
      </c>
      <c r="AJ14" s="1">
        <v>9627</v>
      </c>
      <c r="AK14" s="1">
        <v>9627</v>
      </c>
      <c r="AL14" s="1">
        <v>9627</v>
      </c>
      <c r="AM14" s="1">
        <v>9627</v>
      </c>
      <c r="AN14" s="1">
        <v>9627</v>
      </c>
      <c r="AO14" s="1">
        <v>9627</v>
      </c>
      <c r="AP14" s="1">
        <v>9627</v>
      </c>
      <c r="AQ14" s="1">
        <v>9628</v>
      </c>
      <c r="AR14" s="1">
        <v>10174</v>
      </c>
      <c r="AS14" s="1">
        <v>11426</v>
      </c>
      <c r="AT14" s="1">
        <v>12626</v>
      </c>
      <c r="AU14" s="1">
        <v>13375</v>
      </c>
      <c r="AV14" s="1">
        <v>13620</v>
      </c>
      <c r="AW14" s="1">
        <v>13760</v>
      </c>
      <c r="AX14" s="1">
        <v>13760</v>
      </c>
      <c r="AY14" s="1">
        <v>13760</v>
      </c>
      <c r="AZ14" s="1">
        <v>13760</v>
      </c>
      <c r="BA14" s="1">
        <v>13760</v>
      </c>
      <c r="BB14" s="1">
        <v>13760</v>
      </c>
      <c r="BC14" s="1">
        <v>13814</v>
      </c>
      <c r="BD14" s="1">
        <v>14056</v>
      </c>
      <c r="BE14" s="1">
        <v>14734</v>
      </c>
      <c r="BF14" s="1">
        <v>15505</v>
      </c>
      <c r="BG14" s="1">
        <v>16672</v>
      </c>
      <c r="BH14" s="1">
        <v>17752</v>
      </c>
      <c r="BI14" s="1">
        <v>17929</v>
      </c>
      <c r="BJ14" s="1">
        <v>17929</v>
      </c>
      <c r="BK14" s="1">
        <v>17929</v>
      </c>
      <c r="BL14" s="1">
        <v>17929</v>
      </c>
      <c r="BM14" s="1">
        <v>17929</v>
      </c>
      <c r="BN14" s="1">
        <v>17929</v>
      </c>
      <c r="BO14" s="1">
        <v>17929</v>
      </c>
      <c r="BP14" s="1">
        <v>18118</v>
      </c>
      <c r="BQ14" s="1">
        <v>18766</v>
      </c>
      <c r="BR14" s="1">
        <v>19267</v>
      </c>
      <c r="BS14" s="1">
        <v>19672</v>
      </c>
      <c r="BT14" s="1">
        <v>19915</v>
      </c>
      <c r="BU14" s="1">
        <v>19989</v>
      </c>
      <c r="BV14" s="1">
        <v>19989</v>
      </c>
      <c r="BW14" s="1">
        <v>19989</v>
      </c>
      <c r="BX14" s="1">
        <v>19990</v>
      </c>
      <c r="BY14" s="1">
        <v>19990</v>
      </c>
      <c r="BZ14" s="1">
        <v>19990</v>
      </c>
      <c r="CA14" s="1">
        <v>19990</v>
      </c>
      <c r="CB14" s="1">
        <v>19990</v>
      </c>
      <c r="CC14" s="1">
        <v>20843</v>
      </c>
      <c r="CD14" s="1">
        <v>21816</v>
      </c>
      <c r="CE14" s="1">
        <v>22750</v>
      </c>
      <c r="CF14" s="1">
        <v>23337</v>
      </c>
      <c r="CG14" s="1">
        <v>23645</v>
      </c>
      <c r="CH14" s="1">
        <v>23682</v>
      </c>
      <c r="CI14" s="1">
        <v>23682</v>
      </c>
      <c r="CJ14" s="1">
        <v>23683</v>
      </c>
      <c r="CK14" s="1">
        <v>23683</v>
      </c>
      <c r="CL14" s="1">
        <v>23683</v>
      </c>
      <c r="CM14" s="1">
        <v>23683</v>
      </c>
      <c r="CN14" s="1">
        <v>24182</v>
      </c>
      <c r="CO14" s="1">
        <v>24882</v>
      </c>
      <c r="CP14" s="1">
        <v>26004</v>
      </c>
      <c r="CQ14" s="1">
        <v>27059</v>
      </c>
      <c r="CR14" s="1">
        <v>28033</v>
      </c>
      <c r="CS14" s="1">
        <v>28482</v>
      </c>
      <c r="CT14" s="1">
        <v>28568</v>
      </c>
      <c r="CU14" s="1">
        <v>28569</v>
      </c>
      <c r="CV14" s="1">
        <v>28570</v>
      </c>
      <c r="CW14" s="1">
        <v>28570</v>
      </c>
      <c r="CX14" s="1">
        <v>28570</v>
      </c>
      <c r="CY14" s="1">
        <v>28960</v>
      </c>
      <c r="CZ14" s="1">
        <v>30006</v>
      </c>
      <c r="DA14" s="1">
        <v>31325</v>
      </c>
    </row>
    <row r="15" spans="1:105" ht="12" hidden="1" customHeight="1">
      <c r="A15" s="1" t="s">
        <v>13</v>
      </c>
      <c r="B15" s="1">
        <v>223</v>
      </c>
      <c r="C15" s="1" t="s">
        <v>332</v>
      </c>
      <c r="D15" s="1" t="s">
        <v>80</v>
      </c>
      <c r="E15" s="1" t="s">
        <v>77</v>
      </c>
      <c r="F15" s="1">
        <v>10</v>
      </c>
      <c r="G15" s="35" t="s">
        <v>333</v>
      </c>
      <c r="I15" s="35" t="s">
        <v>335</v>
      </c>
      <c r="AE15" s="1">
        <v>50.68</v>
      </c>
      <c r="AF15" s="1">
        <v>2105</v>
      </c>
      <c r="AG15" s="1">
        <v>5473</v>
      </c>
      <c r="AH15" s="1">
        <v>8981</v>
      </c>
      <c r="AI15" s="1">
        <v>12289</v>
      </c>
      <c r="AJ15" s="1">
        <v>15076</v>
      </c>
      <c r="AK15" s="1">
        <v>16261</v>
      </c>
      <c r="AL15" s="1">
        <v>17043</v>
      </c>
      <c r="AM15" s="1">
        <v>17045</v>
      </c>
      <c r="AN15" s="1">
        <v>17045</v>
      </c>
      <c r="AO15" s="1">
        <v>17045</v>
      </c>
      <c r="AP15" s="1">
        <v>17045</v>
      </c>
      <c r="AQ15" s="1">
        <v>18542</v>
      </c>
      <c r="AR15" s="1">
        <v>21215</v>
      </c>
      <c r="AS15" s="1">
        <v>23824</v>
      </c>
      <c r="AT15" s="1">
        <v>27188</v>
      </c>
      <c r="AU15" s="1">
        <v>30312</v>
      </c>
      <c r="AV15" s="1">
        <v>32139</v>
      </c>
      <c r="AW15" s="1">
        <v>33802.400000000001</v>
      </c>
      <c r="AX15" s="1">
        <v>33802.400000000001</v>
      </c>
      <c r="AY15" s="1">
        <v>33802.400000000001</v>
      </c>
      <c r="AZ15" s="1">
        <v>33802.400000000001</v>
      </c>
      <c r="BA15" s="1">
        <v>33802.400000000001</v>
      </c>
      <c r="BB15" s="1">
        <v>33802.400000000001</v>
      </c>
      <c r="BC15" s="1">
        <v>35709</v>
      </c>
      <c r="BD15" s="1">
        <v>38151</v>
      </c>
      <c r="BE15" s="1">
        <v>40974</v>
      </c>
      <c r="BF15" s="1">
        <v>44230</v>
      </c>
      <c r="BG15" s="1">
        <v>47046</v>
      </c>
      <c r="BH15" s="1">
        <v>49827</v>
      </c>
      <c r="BI15" s="1">
        <v>51182.5</v>
      </c>
      <c r="BJ15" s="1">
        <v>51521</v>
      </c>
      <c r="BK15" s="1">
        <v>51819</v>
      </c>
      <c r="BL15" s="1">
        <v>51820</v>
      </c>
      <c r="BM15" s="1">
        <v>51820</v>
      </c>
      <c r="BN15" s="1">
        <v>52355</v>
      </c>
      <c r="BO15" s="1">
        <v>53687</v>
      </c>
      <c r="BP15" s="1">
        <v>55621</v>
      </c>
      <c r="BQ15" s="1">
        <v>58407</v>
      </c>
      <c r="BR15" s="1">
        <v>61260</v>
      </c>
      <c r="BS15" s="1">
        <v>63652</v>
      </c>
      <c r="BT15" s="1">
        <v>65696</v>
      </c>
      <c r="BU15" s="1">
        <v>66494</v>
      </c>
      <c r="BV15" s="1">
        <v>66495</v>
      </c>
      <c r="BW15" s="1">
        <v>66495</v>
      </c>
      <c r="BX15" s="1">
        <v>66497</v>
      </c>
      <c r="BY15" s="1">
        <v>66497</v>
      </c>
      <c r="BZ15" s="1">
        <v>66638</v>
      </c>
      <c r="CA15" s="1">
        <v>67514</v>
      </c>
      <c r="CB15" s="1">
        <v>69270</v>
      </c>
      <c r="CC15" s="1">
        <v>71826</v>
      </c>
      <c r="CD15" s="1">
        <v>74555</v>
      </c>
      <c r="CE15" s="1">
        <v>77095</v>
      </c>
      <c r="CF15" s="1">
        <v>79211</v>
      </c>
      <c r="CG15" s="1">
        <v>80262</v>
      </c>
      <c r="CH15" s="1">
        <v>80476</v>
      </c>
      <c r="CI15" s="1">
        <v>80486</v>
      </c>
      <c r="CJ15" s="1">
        <v>80486</v>
      </c>
      <c r="CK15" s="1">
        <v>80486</v>
      </c>
      <c r="CL15" s="1">
        <v>80854</v>
      </c>
      <c r="CM15" s="1">
        <v>82473</v>
      </c>
      <c r="CN15" s="1">
        <v>84431</v>
      </c>
      <c r="CO15" s="1">
        <v>86688</v>
      </c>
      <c r="CP15" s="1">
        <v>89298</v>
      </c>
      <c r="CQ15" s="1">
        <v>91641</v>
      </c>
      <c r="CR15" s="1">
        <v>93873</v>
      </c>
      <c r="CS15" s="1">
        <v>95383</v>
      </c>
      <c r="CT15" s="1">
        <v>95553</v>
      </c>
      <c r="CU15" s="1">
        <v>95553</v>
      </c>
      <c r="CV15" s="1">
        <v>95554</v>
      </c>
      <c r="CW15" s="1">
        <v>95554</v>
      </c>
      <c r="CX15" s="1">
        <v>95846</v>
      </c>
      <c r="CY15" s="1">
        <v>97411</v>
      </c>
      <c r="CZ15" s="1">
        <v>99818</v>
      </c>
      <c r="DA15" s="1">
        <v>2461</v>
      </c>
    </row>
    <row r="16" spans="1:105" hidden="1">
      <c r="A16" s="1" t="s">
        <v>13</v>
      </c>
      <c r="B16" s="1">
        <v>225</v>
      </c>
      <c r="C16" s="1" t="s">
        <v>361</v>
      </c>
      <c r="D16" s="1" t="s">
        <v>358</v>
      </c>
      <c r="E16" s="1" t="s">
        <v>74</v>
      </c>
      <c r="F16" s="1">
        <v>81</v>
      </c>
      <c r="G16" s="106" t="s">
        <v>245</v>
      </c>
      <c r="I16" s="106" t="s">
        <v>362</v>
      </c>
      <c r="AI16" s="1">
        <v>264</v>
      </c>
      <c r="AJ16" s="1">
        <v>268</v>
      </c>
      <c r="AK16" s="1">
        <v>268</v>
      </c>
      <c r="AL16" s="1">
        <v>268</v>
      </c>
      <c r="AM16" s="1">
        <v>273</v>
      </c>
      <c r="AN16" s="1">
        <v>276</v>
      </c>
      <c r="AO16" s="1">
        <v>279</v>
      </c>
      <c r="AP16" s="1">
        <v>282</v>
      </c>
      <c r="AQ16" s="1">
        <v>287</v>
      </c>
      <c r="AR16" s="1">
        <v>289</v>
      </c>
      <c r="AS16" s="1">
        <v>292</v>
      </c>
      <c r="AT16" s="1">
        <v>295</v>
      </c>
      <c r="AU16" s="1">
        <v>298</v>
      </c>
      <c r="AV16" s="1">
        <v>334</v>
      </c>
      <c r="AW16" s="1">
        <v>344</v>
      </c>
      <c r="AX16" s="1">
        <v>352</v>
      </c>
      <c r="AY16" s="1">
        <v>380</v>
      </c>
      <c r="AZ16" s="1">
        <v>400</v>
      </c>
      <c r="BA16" s="1">
        <v>405</v>
      </c>
      <c r="BB16" s="1">
        <v>405</v>
      </c>
      <c r="BC16" s="1">
        <v>415</v>
      </c>
      <c r="BD16" s="1">
        <v>435</v>
      </c>
      <c r="BE16" s="1">
        <v>455</v>
      </c>
      <c r="BF16" s="1">
        <v>455</v>
      </c>
      <c r="BG16" s="1">
        <v>455</v>
      </c>
      <c r="BH16" s="1">
        <v>461</v>
      </c>
      <c r="BI16" s="1">
        <v>462</v>
      </c>
      <c r="BJ16" s="1">
        <v>477</v>
      </c>
      <c r="BK16" s="1">
        <v>497</v>
      </c>
      <c r="BL16" s="1">
        <v>519</v>
      </c>
      <c r="BM16" s="1">
        <v>520</v>
      </c>
      <c r="BN16" s="1">
        <v>561</v>
      </c>
      <c r="BO16" s="1">
        <v>576</v>
      </c>
      <c r="BP16" s="1">
        <v>616</v>
      </c>
      <c r="BQ16" s="1">
        <v>657</v>
      </c>
      <c r="BR16" s="1">
        <v>697</v>
      </c>
      <c r="BS16" s="1">
        <v>731</v>
      </c>
      <c r="BT16" s="1">
        <v>792</v>
      </c>
      <c r="BU16" s="1">
        <v>868</v>
      </c>
      <c r="BV16" s="1">
        <v>883</v>
      </c>
      <c r="BW16" s="1">
        <v>894</v>
      </c>
      <c r="BX16" s="1">
        <v>927</v>
      </c>
      <c r="BY16" s="1">
        <v>947</v>
      </c>
      <c r="BZ16" s="1">
        <v>957</v>
      </c>
      <c r="CA16" s="1">
        <v>964</v>
      </c>
      <c r="CB16" s="1">
        <v>968</v>
      </c>
      <c r="CC16" s="1">
        <v>971</v>
      </c>
      <c r="CD16" s="1">
        <v>985</v>
      </c>
      <c r="CE16" s="1">
        <v>1001</v>
      </c>
      <c r="CF16" s="1">
        <v>1021</v>
      </c>
      <c r="CG16" s="1">
        <v>1059</v>
      </c>
      <c r="CH16" s="1">
        <v>1083</v>
      </c>
      <c r="CI16" s="1">
        <v>1098</v>
      </c>
      <c r="CJ16" s="1">
        <v>1113</v>
      </c>
      <c r="CK16" s="1">
        <v>1126</v>
      </c>
      <c r="CL16" s="1">
        <v>1137</v>
      </c>
      <c r="CM16" s="1">
        <v>1138</v>
      </c>
      <c r="CN16" s="1">
        <v>1167</v>
      </c>
      <c r="CO16" s="1">
        <v>1183</v>
      </c>
      <c r="CP16" s="1">
        <v>1193</v>
      </c>
      <c r="CQ16" s="1">
        <v>1207</v>
      </c>
      <c r="CR16" s="1">
        <v>1224</v>
      </c>
      <c r="CS16" s="1">
        <v>1243</v>
      </c>
      <c r="CT16" s="1">
        <v>1264</v>
      </c>
      <c r="CU16" s="1">
        <v>1278</v>
      </c>
      <c r="CV16" s="1">
        <v>1291</v>
      </c>
      <c r="CW16" s="1">
        <v>1312</v>
      </c>
      <c r="CX16" s="1">
        <v>1323</v>
      </c>
      <c r="CY16" s="1">
        <v>1344</v>
      </c>
      <c r="CZ16" s="1">
        <v>1360</v>
      </c>
      <c r="DA16" s="1">
        <v>1379</v>
      </c>
    </row>
    <row r="17" spans="1:105" ht="12" hidden="1" customHeight="1">
      <c r="A17" s="1" t="s">
        <v>13</v>
      </c>
      <c r="B17" s="1">
        <v>227</v>
      </c>
      <c r="C17" s="1" t="s">
        <v>376</v>
      </c>
      <c r="D17" s="1" t="s">
        <v>374</v>
      </c>
      <c r="E17" s="1" t="s">
        <v>74</v>
      </c>
      <c r="H17" s="1" t="s">
        <v>633</v>
      </c>
      <c r="I17" s="35" t="s">
        <v>375</v>
      </c>
      <c r="AL17" s="1">
        <v>23004</v>
      </c>
      <c r="AM17" s="1">
        <v>24076</v>
      </c>
      <c r="AN17" s="1">
        <v>25181</v>
      </c>
      <c r="AQ17" s="1">
        <v>28948</v>
      </c>
      <c r="AR17" s="1">
        <v>29890</v>
      </c>
      <c r="AS17" s="1">
        <v>30821</v>
      </c>
      <c r="AT17" s="1">
        <v>31527</v>
      </c>
      <c r="AU17" s="1">
        <v>32145</v>
      </c>
      <c r="AV17" s="1">
        <v>32896</v>
      </c>
      <c r="AW17" s="1">
        <v>33656</v>
      </c>
      <c r="AX17" s="1">
        <v>34911</v>
      </c>
      <c r="AY17" s="1">
        <v>35996</v>
      </c>
      <c r="AZ17" s="1">
        <v>37084</v>
      </c>
      <c r="BA17" s="1">
        <v>38192</v>
      </c>
      <c r="BB17" s="1">
        <v>39182</v>
      </c>
      <c r="BC17" s="1">
        <v>40052</v>
      </c>
      <c r="BD17" s="1">
        <v>40673</v>
      </c>
      <c r="BF17" s="1">
        <v>42068</v>
      </c>
      <c r="CC17" s="1">
        <v>656</v>
      </c>
      <c r="CO17" s="1">
        <v>8156</v>
      </c>
    </row>
    <row r="18" spans="1:105" ht="12" hidden="1" customHeight="1">
      <c r="A18" s="1" t="s">
        <v>13</v>
      </c>
      <c r="B18" s="1">
        <v>228</v>
      </c>
      <c r="C18" s="1" t="s">
        <v>377</v>
      </c>
      <c r="D18" s="1" t="s">
        <v>374</v>
      </c>
      <c r="E18" s="1" t="s">
        <v>74</v>
      </c>
      <c r="I18" s="35" t="s">
        <v>378</v>
      </c>
      <c r="AL18" s="1">
        <v>72993</v>
      </c>
      <c r="AM18" s="1">
        <v>73791</v>
      </c>
      <c r="AN18" s="1">
        <v>74341</v>
      </c>
      <c r="AQ18" s="1">
        <v>76169</v>
      </c>
      <c r="AR18" s="1">
        <v>76402</v>
      </c>
      <c r="AS18" s="1">
        <v>76640</v>
      </c>
      <c r="AT18" s="1">
        <v>76828</v>
      </c>
      <c r="AU18" s="1">
        <v>76955</v>
      </c>
      <c r="AV18" s="1">
        <v>77139</v>
      </c>
      <c r="AW18" s="1">
        <v>77155</v>
      </c>
      <c r="AX18" s="1">
        <v>78075</v>
      </c>
      <c r="AY18" s="1">
        <v>78666</v>
      </c>
      <c r="AZ18" s="1">
        <v>79276</v>
      </c>
      <c r="BA18" s="1">
        <v>79974</v>
      </c>
      <c r="BB18" s="1">
        <v>80383</v>
      </c>
      <c r="BC18" s="1">
        <v>80783</v>
      </c>
      <c r="BD18" s="1">
        <v>80996</v>
      </c>
      <c r="BF18" s="1">
        <v>81433</v>
      </c>
      <c r="CC18" s="1">
        <v>94411</v>
      </c>
      <c r="CO18" s="1">
        <v>98854</v>
      </c>
    </row>
    <row r="19" spans="1:105" hidden="1">
      <c r="A19" s="1" t="s">
        <v>13</v>
      </c>
      <c r="B19" s="1">
        <v>229</v>
      </c>
      <c r="D19" s="1" t="s">
        <v>446</v>
      </c>
      <c r="E19" s="1" t="s">
        <v>74</v>
      </c>
      <c r="I19" s="35" t="s">
        <v>511</v>
      </c>
      <c r="AL19" s="1">
        <v>49423</v>
      </c>
      <c r="AM19" s="1">
        <v>49458</v>
      </c>
      <c r="AN19" s="1">
        <v>49486</v>
      </c>
      <c r="AQ19" s="1">
        <v>49743</v>
      </c>
      <c r="AR19" s="1">
        <v>49889</v>
      </c>
      <c r="AS19" s="1">
        <v>50037</v>
      </c>
      <c r="AT19" s="1">
        <v>51141</v>
      </c>
      <c r="AU19" s="1">
        <v>51351</v>
      </c>
      <c r="AV19" s="1">
        <v>51503</v>
      </c>
      <c r="AW19" s="1">
        <v>51673</v>
      </c>
      <c r="AX19" s="1">
        <v>51683</v>
      </c>
      <c r="AY19" s="1">
        <v>51692</v>
      </c>
      <c r="AZ19" s="1">
        <v>51697</v>
      </c>
      <c r="BA19" s="1">
        <v>51699</v>
      </c>
      <c r="BB19" s="1">
        <v>51708</v>
      </c>
      <c r="BC19" s="1">
        <v>51713</v>
      </c>
      <c r="BD19" s="1">
        <v>0</v>
      </c>
      <c r="BE19" s="1">
        <v>5</v>
      </c>
      <c r="BP19" s="1">
        <v>1495</v>
      </c>
      <c r="BQ19" s="1">
        <v>1509</v>
      </c>
      <c r="BR19" s="1">
        <v>1520</v>
      </c>
      <c r="BS19" s="1">
        <v>1529</v>
      </c>
      <c r="CC19" s="1">
        <v>2852</v>
      </c>
      <c r="CO19" s="1">
        <v>4957</v>
      </c>
    </row>
    <row r="20" spans="1:105" hidden="1">
      <c r="A20" s="1" t="s">
        <v>13</v>
      </c>
      <c r="B20" s="1">
        <v>230</v>
      </c>
      <c r="C20" s="1" t="s">
        <v>387</v>
      </c>
      <c r="D20" s="1" t="s">
        <v>429</v>
      </c>
      <c r="E20" s="1" t="s">
        <v>74</v>
      </c>
      <c r="F20" s="1">
        <v>43</v>
      </c>
      <c r="G20" s="35" t="s">
        <v>245</v>
      </c>
      <c r="I20" s="35" t="s">
        <v>388</v>
      </c>
      <c r="AL20" s="1">
        <v>0</v>
      </c>
      <c r="AM20" s="1">
        <v>5</v>
      </c>
      <c r="AN20" s="1">
        <v>7</v>
      </c>
      <c r="AO20" s="1">
        <v>10</v>
      </c>
      <c r="AP20" s="1">
        <v>12</v>
      </c>
      <c r="AQ20" s="1">
        <v>13</v>
      </c>
      <c r="AR20" s="1">
        <v>17</v>
      </c>
      <c r="AS20" s="1">
        <v>22</v>
      </c>
      <c r="AT20" s="1">
        <v>27</v>
      </c>
      <c r="AU20" s="1">
        <v>31</v>
      </c>
      <c r="AV20" s="1">
        <v>36</v>
      </c>
      <c r="AW20" s="1">
        <v>42</v>
      </c>
      <c r="AX20" s="1">
        <v>47</v>
      </c>
      <c r="AY20" s="1">
        <v>53</v>
      </c>
      <c r="AZ20" s="1">
        <v>59</v>
      </c>
      <c r="BA20" s="1">
        <v>67</v>
      </c>
      <c r="BB20" s="1">
        <v>73</v>
      </c>
      <c r="BC20" s="1">
        <v>78</v>
      </c>
      <c r="BD20" s="1">
        <v>82</v>
      </c>
      <c r="BE20" s="1">
        <v>86</v>
      </c>
      <c r="BF20" s="1">
        <v>91</v>
      </c>
      <c r="BG20" s="1">
        <v>96</v>
      </c>
      <c r="BH20" s="1">
        <v>101</v>
      </c>
      <c r="BI20" s="1">
        <v>106</v>
      </c>
      <c r="BJ20" s="1">
        <v>110</v>
      </c>
      <c r="BK20" s="1">
        <v>113</v>
      </c>
      <c r="BL20" s="1">
        <v>116</v>
      </c>
      <c r="BM20" s="1">
        <v>118</v>
      </c>
      <c r="BN20" s="1">
        <v>121</v>
      </c>
      <c r="BO20" s="1">
        <v>125</v>
      </c>
      <c r="BP20" s="1">
        <v>128</v>
      </c>
      <c r="BQ20" s="1">
        <v>130</v>
      </c>
      <c r="BR20" s="1">
        <v>134</v>
      </c>
      <c r="BS20" s="1">
        <v>137</v>
      </c>
      <c r="BT20" s="1">
        <v>140</v>
      </c>
      <c r="BU20" s="1">
        <v>143</v>
      </c>
      <c r="BV20" s="1">
        <v>145</v>
      </c>
      <c r="BW20" s="1">
        <v>147</v>
      </c>
      <c r="BX20" s="1">
        <v>150</v>
      </c>
      <c r="BY20" s="1">
        <v>152</v>
      </c>
      <c r="BZ20" s="1">
        <v>156</v>
      </c>
      <c r="CA20" s="1">
        <v>160</v>
      </c>
      <c r="CB20" s="1">
        <v>165</v>
      </c>
      <c r="CC20" s="1">
        <v>169</v>
      </c>
      <c r="CD20" s="1">
        <v>171</v>
      </c>
      <c r="CE20" s="1">
        <v>174</v>
      </c>
      <c r="CF20" s="1">
        <v>176</v>
      </c>
      <c r="CG20" s="1">
        <v>178</v>
      </c>
      <c r="CH20" s="1">
        <v>180</v>
      </c>
      <c r="CI20" s="1">
        <v>182</v>
      </c>
      <c r="CJ20" s="1">
        <v>184</v>
      </c>
      <c r="CK20" s="1">
        <v>186</v>
      </c>
      <c r="CL20" s="1">
        <v>188</v>
      </c>
      <c r="CM20" s="1">
        <v>190</v>
      </c>
      <c r="CN20" s="1">
        <v>192</v>
      </c>
      <c r="CO20" s="1">
        <v>194</v>
      </c>
      <c r="CP20" s="1">
        <v>196</v>
      </c>
      <c r="CQ20" s="1">
        <v>198</v>
      </c>
      <c r="CR20" s="1">
        <v>201</v>
      </c>
      <c r="CS20" s="1">
        <v>203</v>
      </c>
      <c r="CT20" s="1">
        <v>205</v>
      </c>
      <c r="CU20" s="1">
        <v>208</v>
      </c>
      <c r="CV20" s="1">
        <v>210</v>
      </c>
      <c r="CW20" s="1">
        <v>213</v>
      </c>
      <c r="CX20" s="1">
        <v>214</v>
      </c>
      <c r="CY20" s="1">
        <v>217</v>
      </c>
      <c r="CZ20" s="1">
        <v>219</v>
      </c>
      <c r="DA20" s="1">
        <v>221</v>
      </c>
    </row>
    <row r="21" spans="1:105" ht="12" hidden="1" customHeight="1">
      <c r="A21" s="1" t="s">
        <v>13</v>
      </c>
      <c r="B21" s="1">
        <v>234</v>
      </c>
      <c r="C21" s="1" t="s">
        <v>410</v>
      </c>
      <c r="D21" s="1" t="s">
        <v>89</v>
      </c>
      <c r="E21" s="1" t="s">
        <v>77</v>
      </c>
      <c r="F21" s="8" t="s">
        <v>90</v>
      </c>
      <c r="I21" s="106" t="s">
        <v>503</v>
      </c>
      <c r="AS21" s="1">
        <v>0.6</v>
      </c>
      <c r="AT21" s="1">
        <v>114</v>
      </c>
      <c r="AU21" s="1">
        <v>530</v>
      </c>
      <c r="AV21" s="1">
        <v>535</v>
      </c>
      <c r="AW21" s="1">
        <v>535.149</v>
      </c>
      <c r="AX21" s="1">
        <v>535.149</v>
      </c>
      <c r="AY21" s="1">
        <v>535.149</v>
      </c>
      <c r="AZ21" s="1">
        <v>535.149</v>
      </c>
      <c r="BA21" s="1">
        <v>535.18499999999995</v>
      </c>
      <c r="BB21" s="1">
        <v>535.18499999999995</v>
      </c>
      <c r="BC21" s="1">
        <v>535.18499999999995</v>
      </c>
      <c r="BD21" s="1">
        <v>535.18499999999995</v>
      </c>
      <c r="BE21" s="1">
        <v>952</v>
      </c>
      <c r="BF21" s="1">
        <v>1145</v>
      </c>
      <c r="BG21" s="1">
        <v>1264</v>
      </c>
      <c r="BH21" s="1">
        <v>1294</v>
      </c>
      <c r="BI21" s="1">
        <v>1299.0999999999999</v>
      </c>
      <c r="BJ21" s="1">
        <v>1299.0999999999999</v>
      </c>
      <c r="BK21" s="1">
        <v>1299.0999999999999</v>
      </c>
      <c r="BL21" s="1">
        <v>1299.0999999999999</v>
      </c>
      <c r="BM21" s="1">
        <v>1299.0999999999999</v>
      </c>
      <c r="BN21" s="1">
        <v>1299.0999999999999</v>
      </c>
      <c r="BO21" s="1">
        <v>1299.0999999999999</v>
      </c>
      <c r="BP21" s="1">
        <v>1299.0999999999999</v>
      </c>
      <c r="BQ21" s="1">
        <v>1337</v>
      </c>
      <c r="BR21" s="1">
        <v>1432</v>
      </c>
      <c r="BS21" s="1">
        <v>1476</v>
      </c>
      <c r="BT21" s="1">
        <v>1476</v>
      </c>
      <c r="BU21" s="1">
        <v>1476</v>
      </c>
      <c r="BV21" s="1">
        <v>1476</v>
      </c>
      <c r="BW21" s="1">
        <v>1476</v>
      </c>
      <c r="BX21" s="1">
        <v>1476</v>
      </c>
      <c r="BY21" s="1">
        <v>1476</v>
      </c>
      <c r="BZ21" s="1">
        <v>1476</v>
      </c>
      <c r="CA21" s="1">
        <v>1476</v>
      </c>
      <c r="CB21" s="1">
        <v>1476</v>
      </c>
      <c r="CC21" s="1">
        <v>1864</v>
      </c>
      <c r="CD21" s="1">
        <v>2307</v>
      </c>
      <c r="CE21" s="1">
        <v>2724</v>
      </c>
      <c r="CF21" s="1">
        <v>3024</v>
      </c>
      <c r="CG21" s="1">
        <v>3163</v>
      </c>
      <c r="CH21" s="1">
        <v>3163</v>
      </c>
      <c r="CI21" s="1">
        <v>3163</v>
      </c>
      <c r="CJ21" s="1">
        <v>3163</v>
      </c>
      <c r="CK21" s="1">
        <v>3163</v>
      </c>
      <c r="CL21" s="1">
        <v>3163</v>
      </c>
      <c r="CM21" s="1">
        <v>3322</v>
      </c>
      <c r="CN21" s="1">
        <v>3569</v>
      </c>
      <c r="CO21" s="1">
        <v>3881</v>
      </c>
      <c r="CP21" s="1">
        <v>4446</v>
      </c>
      <c r="CQ21" s="1">
        <v>4777</v>
      </c>
      <c r="CR21" s="1">
        <v>5120</v>
      </c>
      <c r="CS21" s="1">
        <v>5368</v>
      </c>
      <c r="CT21" s="1">
        <v>5474</v>
      </c>
      <c r="CU21" s="1">
        <v>5474</v>
      </c>
      <c r="CV21" s="1">
        <v>5474</v>
      </c>
      <c r="CW21" s="1">
        <v>5474</v>
      </c>
      <c r="CX21" s="1">
        <v>5477</v>
      </c>
      <c r="CY21" s="1">
        <v>5658</v>
      </c>
      <c r="CZ21" s="1">
        <v>6002</v>
      </c>
      <c r="DA21" s="1">
        <v>6586</v>
      </c>
    </row>
    <row r="22" spans="1:105" ht="12" hidden="1" customHeight="1">
      <c r="A22" s="1" t="s">
        <v>13</v>
      </c>
      <c r="B22" s="1">
        <v>236</v>
      </c>
      <c r="C22" s="1" t="s">
        <v>412</v>
      </c>
      <c r="D22" s="1" t="s">
        <v>415</v>
      </c>
      <c r="E22" s="1" t="s">
        <v>77</v>
      </c>
      <c r="F22" s="8" t="s">
        <v>408</v>
      </c>
      <c r="I22" s="35" t="s">
        <v>419</v>
      </c>
      <c r="AO22" s="1">
        <v>0.33900000000000002</v>
      </c>
      <c r="AP22" s="1">
        <v>0.33900000000000002</v>
      </c>
      <c r="AR22" s="1">
        <v>824</v>
      </c>
      <c r="AS22" s="1">
        <v>1541.9</v>
      </c>
      <c r="AT22" s="1">
        <v>2536</v>
      </c>
      <c r="AU22" s="1">
        <v>3798</v>
      </c>
      <c r="AV22" s="1">
        <v>4067</v>
      </c>
      <c r="AW22" s="1">
        <v>4111.5150000000003</v>
      </c>
      <c r="AX22" s="1">
        <v>4111.5150000000003</v>
      </c>
      <c r="AY22" s="1">
        <v>4111.5150000000003</v>
      </c>
      <c r="AZ22" s="1">
        <v>4111.5150000000003</v>
      </c>
      <c r="BA22" s="1">
        <v>4111.5150000000003</v>
      </c>
      <c r="BB22" s="1">
        <v>4112.2160000000003</v>
      </c>
      <c r="BC22" s="1">
        <v>4302</v>
      </c>
      <c r="BD22" s="1">
        <v>4517</v>
      </c>
      <c r="BE22" s="1">
        <v>4992</v>
      </c>
      <c r="BF22" s="1">
        <v>5591</v>
      </c>
      <c r="BG22" s="1">
        <v>6156</v>
      </c>
      <c r="BH22" s="1">
        <v>6602</v>
      </c>
      <c r="BI22" s="1">
        <v>6741.5</v>
      </c>
      <c r="BJ22" s="1">
        <v>6758</v>
      </c>
      <c r="BK22" s="1">
        <v>6758</v>
      </c>
      <c r="BL22" s="1">
        <v>6785</v>
      </c>
      <c r="BM22" s="1">
        <v>6785</v>
      </c>
      <c r="BN22" s="1">
        <v>6785</v>
      </c>
      <c r="BO22" s="1">
        <v>6785</v>
      </c>
      <c r="BP22" s="1">
        <v>6842</v>
      </c>
      <c r="BQ22" s="1">
        <v>7054</v>
      </c>
      <c r="BR22" s="1">
        <v>7374</v>
      </c>
      <c r="BS22" s="1">
        <v>7532</v>
      </c>
      <c r="BT22" s="1">
        <v>7622</v>
      </c>
      <c r="BU22" s="1">
        <v>7622</v>
      </c>
      <c r="BV22" s="1">
        <v>7622</v>
      </c>
      <c r="BW22" s="1">
        <v>7622</v>
      </c>
      <c r="BX22" s="1">
        <v>7622</v>
      </c>
      <c r="BY22" s="1">
        <v>7622</v>
      </c>
      <c r="BZ22" s="1">
        <v>7622</v>
      </c>
      <c r="CA22" s="1">
        <v>7634</v>
      </c>
      <c r="CB22" s="1">
        <v>7715</v>
      </c>
      <c r="CC22" s="1">
        <v>7772</v>
      </c>
      <c r="CD22" s="1">
        <v>8046</v>
      </c>
      <c r="CE22" s="1">
        <v>8218</v>
      </c>
      <c r="CF22" s="1">
        <v>8317</v>
      </c>
      <c r="CG22" s="1">
        <v>8376</v>
      </c>
      <c r="CH22" s="1">
        <v>8376</v>
      </c>
      <c r="CI22" s="1">
        <v>8376</v>
      </c>
      <c r="CJ22" s="1">
        <v>8377</v>
      </c>
      <c r="CK22" s="1">
        <v>8377</v>
      </c>
      <c r="CL22" s="1">
        <v>8377</v>
      </c>
      <c r="CM22" s="1">
        <v>8393</v>
      </c>
      <c r="CN22" s="1">
        <v>8481</v>
      </c>
      <c r="CO22" s="1">
        <v>8552</v>
      </c>
      <c r="CP22" s="1">
        <v>9006</v>
      </c>
      <c r="CQ22" s="1">
        <v>9189</v>
      </c>
      <c r="CR22" s="1">
        <v>9357</v>
      </c>
      <c r="CS22" s="1">
        <v>9362</v>
      </c>
      <c r="CT22" s="1">
        <v>9362</v>
      </c>
      <c r="CU22" s="1">
        <v>9362</v>
      </c>
      <c r="CV22" s="1">
        <v>9363</v>
      </c>
      <c r="CW22" s="1">
        <v>9363</v>
      </c>
      <c r="CX22" s="1">
        <v>9363</v>
      </c>
      <c r="CY22" s="1">
        <v>9363</v>
      </c>
      <c r="CZ22" s="1">
        <v>9461</v>
      </c>
      <c r="DA22" s="1">
        <v>9725</v>
      </c>
    </row>
    <row r="23" spans="1:105" ht="12" hidden="1" customHeight="1">
      <c r="A23" s="1" t="s">
        <v>13</v>
      </c>
      <c r="B23" s="1">
        <v>237</v>
      </c>
      <c r="C23" s="1" t="s">
        <v>361</v>
      </c>
      <c r="D23" s="1" t="s">
        <v>358</v>
      </c>
      <c r="E23" s="1" t="s">
        <v>77</v>
      </c>
      <c r="F23" s="8">
        <v>81</v>
      </c>
      <c r="I23" s="35" t="s">
        <v>420</v>
      </c>
      <c r="AO23" s="1">
        <v>0.65900000000000003</v>
      </c>
      <c r="AP23" s="1">
        <v>0.65900000000000003</v>
      </c>
      <c r="AQ23" s="1">
        <v>68</v>
      </c>
      <c r="AR23" s="1">
        <v>458</v>
      </c>
      <c r="AS23" s="1">
        <v>988.4</v>
      </c>
      <c r="AT23" s="1">
        <v>1619</v>
      </c>
      <c r="AU23" s="1">
        <v>3774</v>
      </c>
      <c r="AV23" s="1">
        <v>4106</v>
      </c>
      <c r="AW23" s="1">
        <v>4452.4070000000002</v>
      </c>
      <c r="AX23" s="1">
        <v>4452.4070000000002</v>
      </c>
      <c r="AY23" s="1">
        <v>4462.9759999999997</v>
      </c>
      <c r="AZ23" s="1">
        <v>4462.9759999999997</v>
      </c>
      <c r="BA23" s="1">
        <v>4462.9759999999997</v>
      </c>
      <c r="BB23" s="1">
        <v>4504.5820000000003</v>
      </c>
      <c r="BC23" s="1">
        <v>4904</v>
      </c>
      <c r="BD23" s="1">
        <v>5916</v>
      </c>
      <c r="BE23" s="1">
        <v>8126</v>
      </c>
      <c r="BF23" s="1">
        <v>10319</v>
      </c>
      <c r="BG23" s="1">
        <v>11885</v>
      </c>
      <c r="BH23" s="1">
        <v>13498</v>
      </c>
      <c r="BI23" s="1">
        <v>14345</v>
      </c>
      <c r="BJ23" s="1">
        <v>14514</v>
      </c>
      <c r="BK23" s="1">
        <v>14591</v>
      </c>
      <c r="BL23" s="1">
        <v>14591</v>
      </c>
      <c r="BM23" s="1">
        <v>14627</v>
      </c>
      <c r="BN23" s="1">
        <v>14836</v>
      </c>
      <c r="BO23" s="1">
        <v>15406</v>
      </c>
      <c r="BP23" s="1">
        <v>16649</v>
      </c>
      <c r="BQ23" s="1">
        <v>18222</v>
      </c>
      <c r="BR23" s="1">
        <v>19723</v>
      </c>
      <c r="BS23" s="1">
        <v>21160</v>
      </c>
      <c r="BT23" s="1">
        <v>21848</v>
      </c>
      <c r="BU23" s="1">
        <v>22125</v>
      </c>
      <c r="BV23" s="1">
        <v>22314</v>
      </c>
      <c r="BW23" s="1">
        <v>22346</v>
      </c>
      <c r="BX23" s="1">
        <v>22385</v>
      </c>
      <c r="BY23" s="1">
        <v>22479</v>
      </c>
      <c r="BZ23" s="1">
        <v>22775</v>
      </c>
      <c r="CA23" s="1">
        <v>23197</v>
      </c>
      <c r="CB23" s="1">
        <v>24251</v>
      </c>
      <c r="CC23" s="1">
        <v>25848</v>
      </c>
      <c r="CD23" s="1">
        <v>28567</v>
      </c>
      <c r="CE23" s="1">
        <v>29981</v>
      </c>
      <c r="CF23" s="1">
        <v>30831</v>
      </c>
      <c r="CG23" s="1">
        <v>31586</v>
      </c>
      <c r="CH23" s="1">
        <v>31854</v>
      </c>
      <c r="CI23" s="1">
        <v>32074</v>
      </c>
      <c r="CJ23" s="1">
        <v>32129</v>
      </c>
      <c r="CK23" s="1">
        <v>32172</v>
      </c>
      <c r="CL23" s="1">
        <v>32425</v>
      </c>
      <c r="CM23" s="1">
        <v>33413</v>
      </c>
      <c r="CN23" s="1">
        <v>34766</v>
      </c>
      <c r="CO23" s="1">
        <v>36349</v>
      </c>
      <c r="CP23" s="1">
        <v>38050</v>
      </c>
      <c r="CQ23" s="1">
        <v>39750</v>
      </c>
      <c r="CR23" s="1">
        <v>41007</v>
      </c>
      <c r="CS23" s="1">
        <v>41753</v>
      </c>
      <c r="CT23" s="1">
        <v>42094</v>
      </c>
      <c r="CU23" s="1">
        <v>42153</v>
      </c>
      <c r="CV23" s="1">
        <v>42182</v>
      </c>
      <c r="CW23" s="1">
        <v>42254</v>
      </c>
      <c r="CX23" s="1">
        <v>42369</v>
      </c>
      <c r="CY23" s="1">
        <v>43051</v>
      </c>
      <c r="CZ23" s="1">
        <v>44309</v>
      </c>
      <c r="DA23" s="1">
        <v>46001</v>
      </c>
    </row>
    <row r="24" spans="1:105" ht="12" hidden="1" customHeight="1">
      <c r="A24" s="1" t="s">
        <v>13</v>
      </c>
      <c r="B24" s="1">
        <v>238</v>
      </c>
      <c r="C24" s="1" t="s">
        <v>387</v>
      </c>
      <c r="D24" s="1" t="s">
        <v>416</v>
      </c>
      <c r="E24" s="1" t="s">
        <v>77</v>
      </c>
      <c r="F24" s="8">
        <v>43</v>
      </c>
      <c r="I24" s="35" t="s">
        <v>421</v>
      </c>
      <c r="AO24" s="1">
        <v>327.75400000000002</v>
      </c>
      <c r="AP24" s="1">
        <v>347</v>
      </c>
      <c r="AQ24" s="1">
        <v>935</v>
      </c>
      <c r="AR24" s="1">
        <v>2514</v>
      </c>
      <c r="AS24" s="1">
        <v>4616.95</v>
      </c>
      <c r="AT24" s="1">
        <v>6434</v>
      </c>
      <c r="AU24" s="1">
        <v>8921</v>
      </c>
      <c r="AV24" s="1">
        <v>9561</v>
      </c>
      <c r="AW24" s="1">
        <v>9936.6170000000002</v>
      </c>
      <c r="AX24" s="1">
        <v>9936.4889999999996</v>
      </c>
      <c r="AY24" s="1">
        <v>9940.35</v>
      </c>
      <c r="AZ24" s="1">
        <v>9942.94</v>
      </c>
      <c r="BA24" s="1">
        <v>9944.9959999999992</v>
      </c>
      <c r="BB24" s="1">
        <v>9947.31</v>
      </c>
      <c r="BC24" s="1">
        <v>10252</v>
      </c>
      <c r="BD24" s="1">
        <v>11194</v>
      </c>
      <c r="BE24" s="1">
        <v>12498</v>
      </c>
      <c r="BF24" s="1">
        <v>14354</v>
      </c>
      <c r="BG24" s="1">
        <v>15902</v>
      </c>
      <c r="BH24" s="1">
        <v>17188</v>
      </c>
      <c r="BI24" s="1">
        <v>17751.7</v>
      </c>
      <c r="BJ24" s="1">
        <v>17787</v>
      </c>
      <c r="BK24" s="1">
        <v>17828</v>
      </c>
      <c r="BL24" s="1">
        <v>17830</v>
      </c>
      <c r="BM24" s="1">
        <v>17831</v>
      </c>
      <c r="BN24" s="1">
        <v>17861</v>
      </c>
      <c r="BO24" s="1">
        <v>18079</v>
      </c>
      <c r="BP24" s="1">
        <v>18775</v>
      </c>
      <c r="BQ24" s="1">
        <v>19598</v>
      </c>
      <c r="BR24" s="1">
        <v>20772</v>
      </c>
      <c r="BS24" s="1">
        <v>21628</v>
      </c>
      <c r="BT24" s="1">
        <v>22103</v>
      </c>
      <c r="BU24" s="1">
        <v>22289</v>
      </c>
      <c r="BV24" s="1">
        <v>22381</v>
      </c>
      <c r="BW24" s="1">
        <v>22387</v>
      </c>
      <c r="BX24" s="1">
        <v>22390</v>
      </c>
      <c r="BY24" s="1">
        <v>22392</v>
      </c>
      <c r="BZ24" s="1">
        <v>22404</v>
      </c>
      <c r="CA24" s="1">
        <v>22587</v>
      </c>
      <c r="CB24" s="1">
        <v>23045</v>
      </c>
      <c r="CC24" s="1">
        <v>23747</v>
      </c>
      <c r="CD24" s="1">
        <v>24862</v>
      </c>
      <c r="CE24" s="1">
        <v>26080</v>
      </c>
      <c r="CF24" s="1">
        <v>26642</v>
      </c>
      <c r="CG24" s="1">
        <v>26949</v>
      </c>
      <c r="CH24" s="1">
        <v>27018</v>
      </c>
      <c r="CI24" s="1">
        <v>27018</v>
      </c>
      <c r="CJ24" s="1">
        <v>27018</v>
      </c>
      <c r="CK24" s="1">
        <v>27019</v>
      </c>
      <c r="CL24" s="1">
        <v>27020</v>
      </c>
      <c r="CM24" s="1">
        <v>27537</v>
      </c>
      <c r="CN24" s="1">
        <v>27902</v>
      </c>
      <c r="CO24" s="1">
        <v>28279</v>
      </c>
      <c r="CP24" s="1">
        <v>29363</v>
      </c>
      <c r="CQ24" s="1">
        <v>30070</v>
      </c>
      <c r="CR24" s="1">
        <v>30701</v>
      </c>
      <c r="CS24" s="1">
        <v>30962</v>
      </c>
      <c r="CT24" s="1">
        <v>31051</v>
      </c>
      <c r="CU24" s="1">
        <v>31051</v>
      </c>
      <c r="CV24" s="1">
        <v>31052</v>
      </c>
      <c r="CW24" s="1">
        <v>31052</v>
      </c>
      <c r="CX24" s="1">
        <v>31052</v>
      </c>
      <c r="CY24" s="1">
        <v>31334</v>
      </c>
      <c r="CZ24" s="1">
        <v>32091</v>
      </c>
      <c r="DA24" s="1">
        <v>33257</v>
      </c>
    </row>
    <row r="25" spans="1:105" ht="12" hidden="1" customHeight="1">
      <c r="A25" s="1" t="s">
        <v>13</v>
      </c>
      <c r="B25" s="1">
        <v>239</v>
      </c>
      <c r="C25" s="1" t="s">
        <v>413</v>
      </c>
      <c r="D25" s="1" t="s">
        <v>439</v>
      </c>
      <c r="E25" s="1" t="s">
        <v>77</v>
      </c>
      <c r="F25" s="8">
        <v>15</v>
      </c>
      <c r="I25" s="35" t="s">
        <v>422</v>
      </c>
      <c r="AO25" s="1">
        <v>0.14499999999999999</v>
      </c>
      <c r="AP25" s="1">
        <v>0.14499999999999999</v>
      </c>
      <c r="AR25" s="1">
        <v>318</v>
      </c>
      <c r="AS25" s="1">
        <v>821.9</v>
      </c>
      <c r="AT25" s="1">
        <v>1351</v>
      </c>
      <c r="AU25" s="1">
        <v>1903</v>
      </c>
      <c r="AV25" s="1">
        <v>1950</v>
      </c>
      <c r="AW25" s="1">
        <v>1950.25</v>
      </c>
      <c r="AX25" s="1">
        <v>1950.25</v>
      </c>
      <c r="AY25" s="1">
        <v>1950.25</v>
      </c>
      <c r="AZ25" s="1">
        <v>1950.25</v>
      </c>
      <c r="BA25" s="1">
        <v>1950.25</v>
      </c>
      <c r="BB25" s="1">
        <v>1950.25</v>
      </c>
      <c r="BC25" s="1">
        <v>2028</v>
      </c>
      <c r="BD25" s="1">
        <v>2457</v>
      </c>
      <c r="BE25" s="1">
        <v>3119</v>
      </c>
      <c r="BF25" s="1">
        <v>3725</v>
      </c>
      <c r="BG25" s="1">
        <v>4314</v>
      </c>
      <c r="BH25" s="1">
        <v>4869</v>
      </c>
      <c r="BI25" s="1">
        <v>5043.5</v>
      </c>
      <c r="BJ25" s="1">
        <v>5046</v>
      </c>
      <c r="BK25" s="1">
        <v>5046</v>
      </c>
      <c r="BL25" s="1">
        <v>5046</v>
      </c>
      <c r="BM25" s="1">
        <v>5046</v>
      </c>
      <c r="BN25" s="1">
        <v>5046</v>
      </c>
      <c r="BO25" s="1">
        <v>5046</v>
      </c>
      <c r="BP25" s="1">
        <v>5272</v>
      </c>
      <c r="BQ25" s="1">
        <v>5836</v>
      </c>
      <c r="BR25" s="1">
        <v>6466</v>
      </c>
      <c r="BS25" s="1">
        <v>6883</v>
      </c>
      <c r="BT25" s="1">
        <v>7002</v>
      </c>
      <c r="BU25" s="1">
        <v>7002</v>
      </c>
      <c r="BV25" s="1">
        <v>7002</v>
      </c>
      <c r="BW25" s="1">
        <v>7002</v>
      </c>
      <c r="BX25" s="1">
        <v>7002</v>
      </c>
      <c r="BY25" s="1">
        <v>7002</v>
      </c>
      <c r="BZ25" s="1">
        <v>7002</v>
      </c>
      <c r="CA25" s="1">
        <v>7003</v>
      </c>
      <c r="CB25" s="1">
        <v>7096</v>
      </c>
      <c r="CC25" s="1">
        <v>7505</v>
      </c>
      <c r="CD25" s="1">
        <v>7995</v>
      </c>
      <c r="CE25" s="1">
        <v>8416</v>
      </c>
      <c r="CF25" s="1">
        <v>8576</v>
      </c>
      <c r="CG25" s="1">
        <v>8576</v>
      </c>
      <c r="CH25" s="1">
        <v>8576</v>
      </c>
      <c r="CI25" s="1">
        <v>8576</v>
      </c>
      <c r="CJ25" s="1">
        <v>8576</v>
      </c>
      <c r="CK25" s="1">
        <v>8576</v>
      </c>
      <c r="CL25" s="1">
        <v>8576</v>
      </c>
      <c r="CM25" s="1">
        <v>8577</v>
      </c>
      <c r="CN25" s="1">
        <v>8762</v>
      </c>
      <c r="CO25" s="1">
        <v>9103</v>
      </c>
      <c r="CP25" s="1">
        <v>9602</v>
      </c>
      <c r="CQ25" s="1">
        <v>9946</v>
      </c>
      <c r="CR25" s="1">
        <v>10154</v>
      </c>
      <c r="CS25" s="1">
        <v>10154</v>
      </c>
      <c r="CT25" s="1">
        <v>10154</v>
      </c>
      <c r="CU25" s="1">
        <v>10154</v>
      </c>
      <c r="CV25" s="1">
        <v>10154</v>
      </c>
      <c r="CW25" s="1">
        <v>10154</v>
      </c>
      <c r="CX25" s="1">
        <v>10154</v>
      </c>
      <c r="CY25" s="1">
        <v>10156</v>
      </c>
      <c r="CZ25" s="1">
        <v>10428</v>
      </c>
      <c r="DA25" s="1">
        <v>10927</v>
      </c>
    </row>
    <row r="26" spans="1:105" hidden="1">
      <c r="A26" s="1" t="s">
        <v>13</v>
      </c>
      <c r="B26" s="1">
        <v>241</v>
      </c>
      <c r="C26" s="1" t="s">
        <v>426</v>
      </c>
      <c r="D26" s="1" t="s">
        <v>415</v>
      </c>
      <c r="E26" s="1" t="s">
        <v>74</v>
      </c>
      <c r="F26" s="8">
        <v>40</v>
      </c>
      <c r="G26" s="35" t="s">
        <v>250</v>
      </c>
      <c r="I26" s="35" t="s">
        <v>427</v>
      </c>
      <c r="AO26" s="1">
        <v>1</v>
      </c>
      <c r="AP26" s="1">
        <v>3</v>
      </c>
      <c r="AQ26" s="1">
        <v>4</v>
      </c>
      <c r="AR26" s="1">
        <v>9</v>
      </c>
      <c r="AS26" s="1">
        <v>11</v>
      </c>
      <c r="AT26" s="1">
        <v>20</v>
      </c>
      <c r="AU26" s="1">
        <v>26</v>
      </c>
      <c r="AV26" s="1">
        <v>31</v>
      </c>
      <c r="AW26" s="1">
        <v>37</v>
      </c>
      <c r="AX26" s="1">
        <v>45</v>
      </c>
      <c r="AY26" s="1">
        <v>53</v>
      </c>
      <c r="AZ26" s="1">
        <v>64</v>
      </c>
      <c r="BA26" s="1">
        <v>96</v>
      </c>
      <c r="BB26" s="1">
        <v>107</v>
      </c>
      <c r="BC26" s="1">
        <v>123</v>
      </c>
      <c r="BD26" s="1">
        <v>136</v>
      </c>
      <c r="BE26" s="1">
        <v>144</v>
      </c>
      <c r="BF26" s="1">
        <v>154</v>
      </c>
      <c r="BG26" s="1">
        <v>164</v>
      </c>
      <c r="BH26" s="1">
        <v>174</v>
      </c>
      <c r="BI26" s="1">
        <v>185</v>
      </c>
      <c r="BJ26" s="1">
        <v>220</v>
      </c>
      <c r="BK26" s="1">
        <v>243</v>
      </c>
      <c r="BL26" s="1">
        <v>270</v>
      </c>
      <c r="BM26" s="1">
        <v>282</v>
      </c>
      <c r="BN26" s="1">
        <v>293</v>
      </c>
      <c r="BO26" s="1">
        <v>312</v>
      </c>
      <c r="BP26" s="1">
        <v>339</v>
      </c>
      <c r="BQ26" s="1">
        <v>354</v>
      </c>
      <c r="BR26" s="1">
        <v>365</v>
      </c>
      <c r="BS26" s="1">
        <v>376</v>
      </c>
      <c r="BT26" s="1">
        <v>389</v>
      </c>
      <c r="BU26" s="1">
        <v>406</v>
      </c>
      <c r="BV26" s="1">
        <v>424</v>
      </c>
      <c r="BW26" s="1">
        <v>440</v>
      </c>
      <c r="BX26" s="1">
        <v>454</v>
      </c>
      <c r="BY26" s="1">
        <v>468</v>
      </c>
      <c r="BZ26" s="1">
        <v>485</v>
      </c>
      <c r="CA26" s="1">
        <v>501</v>
      </c>
      <c r="CB26" s="1">
        <v>514</v>
      </c>
      <c r="CC26" s="1">
        <v>530</v>
      </c>
      <c r="CD26" s="1">
        <v>546</v>
      </c>
      <c r="CE26" s="1">
        <v>582</v>
      </c>
      <c r="CF26" s="1">
        <v>585</v>
      </c>
      <c r="CG26" s="1">
        <v>585</v>
      </c>
      <c r="CH26" s="1">
        <v>614</v>
      </c>
      <c r="CI26" s="1">
        <v>634</v>
      </c>
      <c r="CJ26" s="1">
        <v>658</v>
      </c>
      <c r="CK26" s="1">
        <v>675</v>
      </c>
      <c r="CL26" s="1">
        <v>695</v>
      </c>
      <c r="CM26" s="1">
        <v>714</v>
      </c>
      <c r="CN26" s="1">
        <v>735</v>
      </c>
      <c r="CO26" s="1">
        <v>748</v>
      </c>
      <c r="CP26" s="1">
        <v>762</v>
      </c>
      <c r="CQ26" s="1">
        <v>776</v>
      </c>
      <c r="CR26" s="1">
        <v>796</v>
      </c>
      <c r="CS26" s="1">
        <v>816</v>
      </c>
      <c r="CT26" s="1">
        <v>835</v>
      </c>
      <c r="CU26" s="1">
        <v>853</v>
      </c>
      <c r="CV26" s="1">
        <v>869</v>
      </c>
      <c r="CW26" s="1">
        <v>888</v>
      </c>
      <c r="CX26" s="1">
        <v>905</v>
      </c>
      <c r="CY26" s="1">
        <v>920</v>
      </c>
      <c r="CZ26" s="1">
        <v>938</v>
      </c>
      <c r="DA26" s="1">
        <v>953</v>
      </c>
    </row>
    <row r="27" spans="1:105" ht="12" hidden="1" customHeight="1">
      <c r="A27" s="1" t="s">
        <v>13</v>
      </c>
      <c r="B27" s="1">
        <v>242</v>
      </c>
      <c r="C27" s="1" t="s">
        <v>507</v>
      </c>
      <c r="D27" s="1" t="s">
        <v>79</v>
      </c>
      <c r="E27" s="1" t="s">
        <v>77</v>
      </c>
      <c r="F27" s="8"/>
      <c r="H27" s="1" t="s">
        <v>433</v>
      </c>
      <c r="I27" s="35" t="s">
        <v>431</v>
      </c>
      <c r="AP27" s="1">
        <v>9.4</v>
      </c>
      <c r="AQ27" s="1">
        <v>140</v>
      </c>
      <c r="AR27" s="1">
        <v>976</v>
      </c>
      <c r="AS27" s="1">
        <v>1814.3</v>
      </c>
      <c r="AT27" s="1">
        <v>2847</v>
      </c>
      <c r="AU27" s="1">
        <v>4254</v>
      </c>
      <c r="AV27" s="1">
        <v>4636</v>
      </c>
      <c r="AW27" s="1">
        <v>4812.1450000000004</v>
      </c>
      <c r="AX27" s="1">
        <v>4865.259</v>
      </c>
      <c r="AY27" s="1">
        <v>4908</v>
      </c>
      <c r="AZ27" s="1">
        <v>4933.8919999999998</v>
      </c>
      <c r="BA27" s="1">
        <v>4957.0820000000003</v>
      </c>
      <c r="BB27" s="1">
        <v>4996.6980000000003</v>
      </c>
      <c r="BC27" s="1">
        <v>5296.7740000000003</v>
      </c>
      <c r="BD27" s="1">
        <v>6055.65</v>
      </c>
      <c r="BE27" s="1">
        <v>6899.4210000000003</v>
      </c>
      <c r="BF27" s="1">
        <v>8103.1019999999999</v>
      </c>
      <c r="BG27" s="1">
        <v>9194.4500000000007</v>
      </c>
      <c r="BH27" s="1">
        <v>10225.9</v>
      </c>
      <c r="BI27" s="1">
        <v>10633.8</v>
      </c>
      <c r="BJ27" s="1">
        <v>10681.348</v>
      </c>
      <c r="BK27" s="1">
        <v>10715.418</v>
      </c>
      <c r="BL27" s="1">
        <v>10745.516</v>
      </c>
      <c r="BM27" s="1">
        <v>10774.491</v>
      </c>
      <c r="BN27" s="1">
        <v>10810.92</v>
      </c>
      <c r="BO27" s="1">
        <v>10898</v>
      </c>
      <c r="BP27" s="1">
        <v>11532.1</v>
      </c>
      <c r="BQ27" s="1">
        <v>12496</v>
      </c>
      <c r="BR27" s="1">
        <v>13623</v>
      </c>
      <c r="BS27" s="1">
        <v>14494</v>
      </c>
      <c r="BT27" s="1">
        <v>14972</v>
      </c>
      <c r="BU27" s="1">
        <v>15073</v>
      </c>
      <c r="BV27" s="1">
        <v>15165</v>
      </c>
      <c r="BW27" s="1">
        <v>15220</v>
      </c>
      <c r="BX27" s="1">
        <v>15257</v>
      </c>
      <c r="BY27" s="1">
        <v>15292</v>
      </c>
      <c r="BZ27" s="1">
        <v>15342</v>
      </c>
      <c r="CA27" s="1">
        <v>15511</v>
      </c>
      <c r="CB27" s="1">
        <v>16071</v>
      </c>
      <c r="CC27" s="1">
        <v>16871</v>
      </c>
      <c r="CD27" s="1">
        <v>18010</v>
      </c>
      <c r="CE27" s="1">
        <v>18933</v>
      </c>
      <c r="CF27" s="1">
        <v>19525</v>
      </c>
      <c r="CG27" s="1">
        <v>19909</v>
      </c>
      <c r="CH27" s="1">
        <v>19983</v>
      </c>
      <c r="CI27" s="1">
        <v>20024</v>
      </c>
      <c r="CJ27" s="1">
        <v>20056</v>
      </c>
      <c r="CK27" s="1">
        <v>20091</v>
      </c>
      <c r="CL27" s="1">
        <v>20139</v>
      </c>
      <c r="CM27" s="1">
        <v>20478</v>
      </c>
      <c r="CN27" s="1">
        <v>21140</v>
      </c>
      <c r="CO27" s="1">
        <v>22037</v>
      </c>
      <c r="CP27" s="1">
        <v>23303</v>
      </c>
      <c r="CQ27" s="1">
        <v>24090</v>
      </c>
      <c r="CR27" s="1">
        <v>24774</v>
      </c>
      <c r="CS27" s="1">
        <v>24983</v>
      </c>
      <c r="CT27" s="1">
        <v>25081</v>
      </c>
      <c r="CU27" s="1">
        <v>25133</v>
      </c>
      <c r="CV27" s="1">
        <v>25169</v>
      </c>
      <c r="CW27" s="1">
        <v>25214</v>
      </c>
      <c r="CX27" s="1">
        <v>25267</v>
      </c>
      <c r="CY27" s="1">
        <v>25640</v>
      </c>
      <c r="CZ27" s="1">
        <v>26465</v>
      </c>
      <c r="DA27" s="1">
        <v>27444</v>
      </c>
    </row>
    <row r="28" spans="1:105" ht="12" hidden="1" customHeight="1">
      <c r="A28" s="1" t="s">
        <v>13</v>
      </c>
      <c r="B28" s="1">
        <v>242</v>
      </c>
      <c r="C28" s="1" t="s">
        <v>507</v>
      </c>
      <c r="D28" s="1" t="s">
        <v>79</v>
      </c>
      <c r="E28" s="1" t="s">
        <v>77</v>
      </c>
      <c r="F28" s="8"/>
      <c r="H28" s="1" t="s">
        <v>528</v>
      </c>
      <c r="I28" s="35" t="s">
        <v>431</v>
      </c>
      <c r="BL28" s="1">
        <v>0</v>
      </c>
      <c r="BM28" s="1">
        <v>47</v>
      </c>
      <c r="BN28" s="1">
        <v>205</v>
      </c>
      <c r="BO28" s="1">
        <v>627</v>
      </c>
      <c r="BP28" s="1">
        <v>3373</v>
      </c>
      <c r="BQ28" s="1">
        <v>7586</v>
      </c>
      <c r="BR28" s="1">
        <v>12493</v>
      </c>
      <c r="BS28" s="1">
        <v>16279</v>
      </c>
      <c r="BT28" s="1">
        <v>18347</v>
      </c>
      <c r="BU28" s="1">
        <v>18804</v>
      </c>
      <c r="BV28" s="1">
        <v>19200</v>
      </c>
      <c r="BW28" s="1">
        <v>19433</v>
      </c>
      <c r="BX28" s="1">
        <v>19586</v>
      </c>
      <c r="BY28" s="1">
        <v>19736</v>
      </c>
      <c r="BZ28" s="1">
        <v>19949</v>
      </c>
      <c r="CA28" s="1">
        <v>20714</v>
      </c>
      <c r="CB28" s="1">
        <v>23101</v>
      </c>
      <c r="CC28" s="1">
        <v>26543</v>
      </c>
      <c r="CD28" s="1">
        <v>31422</v>
      </c>
      <c r="CE28" s="1">
        <v>35386</v>
      </c>
      <c r="CF28" s="1">
        <v>37908</v>
      </c>
      <c r="CG28" s="1">
        <v>39544</v>
      </c>
      <c r="CH28" s="1">
        <v>39894</v>
      </c>
      <c r="CI28" s="1">
        <v>40090</v>
      </c>
      <c r="CJ28" s="1">
        <v>40236</v>
      </c>
      <c r="CK28" s="1">
        <v>40381</v>
      </c>
      <c r="CL28" s="1">
        <v>40609</v>
      </c>
      <c r="CM28" s="1">
        <v>42057</v>
      </c>
      <c r="CN28" s="1">
        <v>44876</v>
      </c>
      <c r="CO28" s="1">
        <v>48712</v>
      </c>
      <c r="CP28" s="1">
        <v>54129</v>
      </c>
      <c r="CQ28" s="1">
        <v>57469</v>
      </c>
      <c r="CR28" s="1">
        <v>60351</v>
      </c>
      <c r="CS28" s="1">
        <v>61226</v>
      </c>
      <c r="CT28" s="1">
        <v>61641</v>
      </c>
      <c r="CU28" s="1">
        <v>61863</v>
      </c>
      <c r="CV28" s="1">
        <v>62012</v>
      </c>
      <c r="CW28" s="1">
        <v>62204</v>
      </c>
      <c r="CX28" s="1">
        <v>62423</v>
      </c>
      <c r="CY28" s="1">
        <v>63991</v>
      </c>
      <c r="CZ28" s="1">
        <v>67433</v>
      </c>
      <c r="DA28" s="1">
        <v>71546</v>
      </c>
    </row>
    <row r="29" spans="1:105">
      <c r="A29" s="1" t="s">
        <v>13</v>
      </c>
      <c r="B29" s="1">
        <v>243</v>
      </c>
      <c r="C29" s="1" t="s">
        <v>396</v>
      </c>
      <c r="E29" s="1" t="s">
        <v>441</v>
      </c>
      <c r="F29" s="8"/>
      <c r="H29" s="1" t="s">
        <v>454</v>
      </c>
      <c r="AS29" s="1">
        <v>6618</v>
      </c>
      <c r="AT29" s="1">
        <v>6650</v>
      </c>
      <c r="AU29" s="1">
        <v>6679</v>
      </c>
      <c r="AV29" s="1">
        <v>6721</v>
      </c>
      <c r="AW29" s="1">
        <v>6775</v>
      </c>
      <c r="AX29" s="1">
        <v>6832</v>
      </c>
      <c r="AY29" s="1">
        <v>6940</v>
      </c>
      <c r="AZ29" s="1">
        <v>7144</v>
      </c>
      <c r="BA29" s="1">
        <v>7185</v>
      </c>
      <c r="BB29" s="1">
        <v>7186</v>
      </c>
      <c r="BC29" s="1">
        <v>7189</v>
      </c>
      <c r="BD29" s="1">
        <v>7195</v>
      </c>
      <c r="BE29" s="1">
        <v>7202</v>
      </c>
      <c r="BF29" s="1">
        <v>7214</v>
      </c>
      <c r="BG29" s="1">
        <v>7241</v>
      </c>
      <c r="BH29" s="1">
        <v>7271</v>
      </c>
      <c r="BI29" s="1">
        <v>7306</v>
      </c>
      <c r="BJ29" s="1">
        <v>7350</v>
      </c>
      <c r="BK29" s="1">
        <v>7516</v>
      </c>
      <c r="BL29" s="1">
        <v>7525</v>
      </c>
      <c r="BM29" s="1">
        <v>7527</v>
      </c>
      <c r="BN29" s="1">
        <v>7530</v>
      </c>
      <c r="BO29" s="1">
        <v>7533</v>
      </c>
      <c r="BP29" s="1">
        <v>7540</v>
      </c>
      <c r="BQ29" s="1">
        <v>7543</v>
      </c>
      <c r="BR29" s="1">
        <v>7546</v>
      </c>
      <c r="BS29" s="1">
        <v>7568</v>
      </c>
      <c r="BT29" s="1">
        <v>7569</v>
      </c>
      <c r="BU29" s="1">
        <v>7583</v>
      </c>
      <c r="BV29" s="1">
        <v>7590</v>
      </c>
      <c r="BW29" s="1">
        <v>7597</v>
      </c>
      <c r="BX29" s="1">
        <v>7606</v>
      </c>
      <c r="BY29" s="1">
        <v>7652</v>
      </c>
      <c r="BZ29" s="1">
        <v>7835</v>
      </c>
      <c r="CA29" s="1">
        <v>7933</v>
      </c>
      <c r="CB29" s="1">
        <v>7939</v>
      </c>
      <c r="CC29" s="1">
        <v>7951</v>
      </c>
      <c r="CD29" s="1">
        <v>7954</v>
      </c>
      <c r="CE29" s="1">
        <v>7977</v>
      </c>
      <c r="CF29" s="1">
        <v>8000</v>
      </c>
      <c r="CG29" s="1">
        <v>8006</v>
      </c>
      <c r="CH29" s="1">
        <v>8243</v>
      </c>
      <c r="CM29" s="1">
        <v>7178</v>
      </c>
      <c r="CN29" s="1">
        <v>7410</v>
      </c>
      <c r="CO29" s="1">
        <v>7566</v>
      </c>
      <c r="CP29" s="1">
        <v>7750</v>
      </c>
      <c r="CQ29" s="1">
        <v>7964</v>
      </c>
      <c r="CR29" s="1">
        <v>7964</v>
      </c>
      <c r="CS29" s="1">
        <v>7964</v>
      </c>
      <c r="CT29" s="1">
        <v>8516</v>
      </c>
      <c r="CU29" s="1">
        <v>8714</v>
      </c>
      <c r="CV29" s="1">
        <v>8888</v>
      </c>
      <c r="CW29" s="1">
        <v>9091</v>
      </c>
      <c r="CX29" s="1">
        <v>9306</v>
      </c>
      <c r="CY29" s="1">
        <v>9442</v>
      </c>
      <c r="CZ29" s="1">
        <v>9684</v>
      </c>
      <c r="DA29" s="1">
        <v>9684</v>
      </c>
    </row>
    <row r="30" spans="1:105">
      <c r="A30" s="1" t="s">
        <v>13</v>
      </c>
      <c r="B30" s="1">
        <v>244</v>
      </c>
      <c r="C30" s="1" t="s">
        <v>396</v>
      </c>
      <c r="E30" s="1" t="s">
        <v>441</v>
      </c>
      <c r="F30" s="8"/>
      <c r="H30" s="1" t="s">
        <v>455</v>
      </c>
      <c r="AX30" s="1">
        <v>8633</v>
      </c>
      <c r="AY30" s="1">
        <v>8636</v>
      </c>
      <c r="AZ30" s="1">
        <v>8666</v>
      </c>
      <c r="BA30" s="1">
        <v>8849</v>
      </c>
      <c r="BB30" s="1">
        <v>9086</v>
      </c>
      <c r="BC30" s="1">
        <v>9443</v>
      </c>
      <c r="BD30" s="1">
        <v>9811</v>
      </c>
      <c r="BE30" s="1">
        <v>10026</v>
      </c>
      <c r="BF30" s="1">
        <v>10361</v>
      </c>
      <c r="BG30" s="1">
        <v>10680</v>
      </c>
      <c r="BH30" s="1">
        <v>11059</v>
      </c>
      <c r="BI30" s="1">
        <v>11425</v>
      </c>
      <c r="BJ30" s="1">
        <v>11775</v>
      </c>
      <c r="BK30" s="1">
        <v>12247</v>
      </c>
      <c r="BL30" s="1">
        <v>12565</v>
      </c>
      <c r="BM30" s="1">
        <v>12877</v>
      </c>
      <c r="BN30" s="1">
        <v>13215</v>
      </c>
      <c r="BO30" s="1">
        <v>13591</v>
      </c>
      <c r="BP30" s="1">
        <v>13915</v>
      </c>
      <c r="BQ30" s="1">
        <v>14182</v>
      </c>
      <c r="BR30" s="1">
        <v>14496</v>
      </c>
      <c r="BV30" s="1">
        <v>15255</v>
      </c>
      <c r="BW30" s="1">
        <v>15718</v>
      </c>
      <c r="BX30" s="1">
        <v>16169</v>
      </c>
      <c r="BY30" s="1">
        <v>16990</v>
      </c>
      <c r="BZ30" s="1">
        <v>16990</v>
      </c>
      <c r="CA30" s="1">
        <v>16691</v>
      </c>
      <c r="CB30" s="1">
        <v>17046</v>
      </c>
      <c r="CC30" s="1">
        <v>17325</v>
      </c>
      <c r="CD30" s="1">
        <v>17697</v>
      </c>
      <c r="CE30" s="1">
        <v>18166</v>
      </c>
      <c r="CF30" s="1">
        <v>18690</v>
      </c>
      <c r="CG30" s="1">
        <v>19234</v>
      </c>
      <c r="CH30" s="1">
        <v>19234</v>
      </c>
      <c r="CI30" s="1">
        <v>19503</v>
      </c>
      <c r="CJ30" s="1">
        <v>20156</v>
      </c>
      <c r="CK30" s="1">
        <v>20816</v>
      </c>
      <c r="CL30" s="1">
        <v>21482</v>
      </c>
      <c r="CM30" s="1">
        <v>21633</v>
      </c>
      <c r="CN30" s="1">
        <v>21633</v>
      </c>
      <c r="CO30" s="1">
        <v>21633</v>
      </c>
      <c r="CP30" s="1">
        <v>21633</v>
      </c>
      <c r="CQ30" s="1">
        <v>21633</v>
      </c>
      <c r="CR30" s="1">
        <v>21870</v>
      </c>
      <c r="CS30" s="1">
        <v>21873</v>
      </c>
      <c r="CT30" s="1">
        <v>21922</v>
      </c>
      <c r="CU30" s="1">
        <v>21922</v>
      </c>
      <c r="CV30" s="1">
        <v>21965</v>
      </c>
      <c r="CW30" s="1">
        <v>21965</v>
      </c>
      <c r="CX30" s="1">
        <v>21965</v>
      </c>
      <c r="CY30" s="1">
        <v>21965</v>
      </c>
      <c r="CZ30" s="1">
        <v>21965</v>
      </c>
      <c r="DA30" s="1">
        <v>22560</v>
      </c>
    </row>
    <row r="31" spans="1:105" hidden="1">
      <c r="A31" s="1" t="s">
        <v>13</v>
      </c>
      <c r="B31" s="1">
        <v>247</v>
      </c>
      <c r="C31" s="1" t="s">
        <v>413</v>
      </c>
      <c r="D31" s="1" t="s">
        <v>457</v>
      </c>
      <c r="E31" s="1" t="s">
        <v>74</v>
      </c>
      <c r="F31" s="8">
        <v>15</v>
      </c>
      <c r="G31" s="35" t="s">
        <v>250</v>
      </c>
      <c r="I31" s="106" t="s">
        <v>458</v>
      </c>
      <c r="AY31" s="1">
        <v>0</v>
      </c>
      <c r="AZ31" s="1">
        <v>2</v>
      </c>
      <c r="BA31" s="1">
        <v>4</v>
      </c>
      <c r="BB31" s="1">
        <v>6</v>
      </c>
      <c r="BC31" s="1">
        <v>9</v>
      </c>
      <c r="BD31" s="1">
        <v>9</v>
      </c>
      <c r="BE31" s="1">
        <v>10</v>
      </c>
      <c r="BF31" s="1">
        <v>14</v>
      </c>
      <c r="BG31" s="1">
        <v>16</v>
      </c>
      <c r="BH31" s="1">
        <v>16</v>
      </c>
      <c r="BI31" s="1">
        <v>16</v>
      </c>
      <c r="BJ31" s="1">
        <v>16</v>
      </c>
      <c r="BK31" s="1">
        <v>17</v>
      </c>
      <c r="BL31" s="1">
        <v>22</v>
      </c>
      <c r="BM31" s="1">
        <v>23</v>
      </c>
      <c r="BN31" s="1">
        <v>24</v>
      </c>
      <c r="BO31" s="1">
        <v>25</v>
      </c>
      <c r="BP31" s="1">
        <v>32</v>
      </c>
      <c r="BQ31" s="1">
        <v>33</v>
      </c>
      <c r="BR31" s="1">
        <v>34</v>
      </c>
      <c r="BS31" s="1">
        <v>47</v>
      </c>
      <c r="BT31" s="1">
        <v>48</v>
      </c>
      <c r="BU31" s="1">
        <v>50</v>
      </c>
      <c r="BV31" s="1">
        <v>52</v>
      </c>
      <c r="BW31" s="1">
        <v>54</v>
      </c>
      <c r="BX31" s="1">
        <v>55</v>
      </c>
      <c r="BY31" s="1">
        <v>56</v>
      </c>
      <c r="BZ31" s="1">
        <v>57</v>
      </c>
      <c r="CA31" s="1">
        <v>58</v>
      </c>
      <c r="CB31" s="1">
        <v>73</v>
      </c>
      <c r="CC31" s="1">
        <v>75</v>
      </c>
      <c r="CD31" s="1">
        <v>76</v>
      </c>
      <c r="CE31" s="1">
        <v>77</v>
      </c>
      <c r="CF31" s="1">
        <v>78</v>
      </c>
      <c r="CG31" s="1">
        <v>79</v>
      </c>
      <c r="CH31" s="1">
        <v>80</v>
      </c>
      <c r="CI31" s="1">
        <v>83</v>
      </c>
      <c r="CJ31" s="1">
        <v>103</v>
      </c>
      <c r="CK31" s="1">
        <v>109</v>
      </c>
      <c r="CL31" s="1">
        <v>112</v>
      </c>
      <c r="CM31" s="1">
        <v>117</v>
      </c>
      <c r="CN31" s="1">
        <v>121</v>
      </c>
      <c r="CO31" s="1">
        <v>123</v>
      </c>
      <c r="CP31" s="1">
        <v>125</v>
      </c>
      <c r="CQ31" s="1">
        <v>131</v>
      </c>
      <c r="CR31" s="1">
        <v>136</v>
      </c>
      <c r="CS31" s="1">
        <v>142</v>
      </c>
      <c r="CT31" s="1">
        <v>144</v>
      </c>
      <c r="CU31" s="1">
        <v>156</v>
      </c>
      <c r="CV31" s="1">
        <v>174</v>
      </c>
      <c r="CW31" s="1">
        <v>184</v>
      </c>
      <c r="CX31" s="1">
        <v>191</v>
      </c>
      <c r="CY31" s="1">
        <v>198</v>
      </c>
      <c r="CZ31" s="1">
        <v>16</v>
      </c>
      <c r="DA31" s="1">
        <v>18</v>
      </c>
    </row>
    <row r="32" spans="1:105" hidden="1">
      <c r="A32" s="1" t="s">
        <v>13</v>
      </c>
      <c r="B32" s="1">
        <v>249</v>
      </c>
      <c r="C32" s="1" t="s">
        <v>426</v>
      </c>
      <c r="D32" s="1" t="s">
        <v>415</v>
      </c>
      <c r="E32" s="1" t="s">
        <v>74</v>
      </c>
      <c r="F32" s="8">
        <v>40</v>
      </c>
      <c r="G32" s="35" t="s">
        <v>467</v>
      </c>
      <c r="H32" s="1" t="s">
        <v>468</v>
      </c>
      <c r="I32" s="106" t="s">
        <v>495</v>
      </c>
      <c r="BA32" s="1">
        <v>0</v>
      </c>
      <c r="BB32" s="1">
        <v>32</v>
      </c>
      <c r="BC32" s="1">
        <v>34</v>
      </c>
      <c r="BD32" s="1">
        <v>38</v>
      </c>
      <c r="BE32" s="1">
        <v>41</v>
      </c>
      <c r="BF32" s="1">
        <v>46</v>
      </c>
      <c r="BG32" s="1">
        <v>50</v>
      </c>
      <c r="BH32" s="1">
        <v>55</v>
      </c>
      <c r="BI32" s="1">
        <v>61</v>
      </c>
      <c r="BJ32" s="1">
        <v>65</v>
      </c>
      <c r="BK32" s="1">
        <v>75</v>
      </c>
      <c r="BL32" s="1">
        <v>75</v>
      </c>
      <c r="BM32" s="1">
        <v>86</v>
      </c>
      <c r="BN32" s="1">
        <v>90</v>
      </c>
      <c r="BO32" s="1">
        <v>95</v>
      </c>
      <c r="BP32" s="1">
        <v>99</v>
      </c>
      <c r="BQ32" s="1">
        <v>102</v>
      </c>
      <c r="BR32" s="1">
        <v>120</v>
      </c>
      <c r="BS32" s="1">
        <v>128</v>
      </c>
      <c r="BT32" s="1">
        <v>137</v>
      </c>
      <c r="BU32" s="1">
        <v>146</v>
      </c>
      <c r="BV32" s="1">
        <v>155</v>
      </c>
      <c r="BW32" s="1">
        <v>165</v>
      </c>
      <c r="BX32" s="1">
        <v>175</v>
      </c>
      <c r="BY32" s="1">
        <v>185</v>
      </c>
      <c r="BZ32" s="1">
        <v>192</v>
      </c>
      <c r="CA32" s="1">
        <v>198</v>
      </c>
      <c r="CB32" s="1">
        <v>202</v>
      </c>
      <c r="CC32" s="1">
        <v>205</v>
      </c>
      <c r="CE32" s="1">
        <v>235</v>
      </c>
      <c r="CF32" s="1">
        <v>244</v>
      </c>
      <c r="CG32" s="1">
        <v>253</v>
      </c>
      <c r="CH32" s="1">
        <v>259</v>
      </c>
      <c r="CI32" s="1">
        <v>267</v>
      </c>
      <c r="CJ32" s="1">
        <v>277</v>
      </c>
      <c r="CK32" s="1">
        <v>286</v>
      </c>
      <c r="CL32" s="1">
        <v>295</v>
      </c>
      <c r="CM32" s="1">
        <v>304</v>
      </c>
      <c r="CN32" s="1">
        <v>313</v>
      </c>
      <c r="CO32" s="1">
        <v>320</v>
      </c>
      <c r="CP32" s="1">
        <v>328</v>
      </c>
      <c r="CQ32" s="1">
        <v>336</v>
      </c>
      <c r="CR32" s="1">
        <v>345</v>
      </c>
      <c r="CS32" s="1">
        <v>353</v>
      </c>
      <c r="CT32" s="1">
        <v>363</v>
      </c>
      <c r="CU32" s="1">
        <v>371</v>
      </c>
      <c r="CV32" s="1">
        <v>381</v>
      </c>
      <c r="CW32" s="1">
        <v>390</v>
      </c>
      <c r="CX32" s="1">
        <v>398</v>
      </c>
      <c r="CY32" s="1">
        <v>405</v>
      </c>
      <c r="CZ32" s="1">
        <v>413</v>
      </c>
      <c r="DA32" s="1">
        <v>420</v>
      </c>
    </row>
    <row r="33" spans="1:105" ht="12" hidden="1" customHeight="1">
      <c r="A33" s="1" t="s">
        <v>13</v>
      </c>
      <c r="B33" s="1">
        <v>201</v>
      </c>
      <c r="C33" s="1" t="s">
        <v>502</v>
      </c>
      <c r="D33" s="1" t="s">
        <v>549</v>
      </c>
      <c r="E33" s="1" t="s">
        <v>74</v>
      </c>
      <c r="F33" s="1">
        <v>45</v>
      </c>
      <c r="G33" s="35" t="s">
        <v>245</v>
      </c>
      <c r="I33" s="35" t="s">
        <v>253</v>
      </c>
      <c r="BA33" s="1">
        <v>2411</v>
      </c>
      <c r="BB33" s="1">
        <v>2598</v>
      </c>
      <c r="BF33" s="1">
        <v>3491</v>
      </c>
      <c r="BJ33" s="1">
        <v>3517</v>
      </c>
      <c r="BK33" s="1">
        <v>3521</v>
      </c>
      <c r="BL33" s="1">
        <v>3521</v>
      </c>
      <c r="BM33" s="1">
        <v>3536</v>
      </c>
      <c r="BN33" s="1">
        <v>3537</v>
      </c>
      <c r="BO33" s="1">
        <v>3539</v>
      </c>
      <c r="BP33" s="1">
        <v>3539</v>
      </c>
      <c r="BQ33" s="1">
        <v>3539</v>
      </c>
      <c r="BR33" s="1">
        <v>3539</v>
      </c>
      <c r="BS33" s="1">
        <v>3540</v>
      </c>
      <c r="BT33" s="1">
        <v>3541</v>
      </c>
      <c r="BU33" s="1">
        <v>3582</v>
      </c>
      <c r="BV33" s="1">
        <v>3582</v>
      </c>
      <c r="BW33" s="1">
        <v>3582</v>
      </c>
      <c r="BX33" s="1">
        <v>3582</v>
      </c>
      <c r="BY33" s="1">
        <v>3582</v>
      </c>
      <c r="BZ33" s="1">
        <v>3582</v>
      </c>
      <c r="CD33" s="1">
        <v>3583</v>
      </c>
      <c r="CN33" s="1">
        <v>3584</v>
      </c>
      <c r="CO33" s="1">
        <v>3584</v>
      </c>
    </row>
    <row r="34" spans="1:105" ht="12" hidden="1" customHeight="1">
      <c r="A34" s="1" t="s">
        <v>13</v>
      </c>
      <c r="B34" s="1">
        <v>202</v>
      </c>
      <c r="C34" s="1" t="s">
        <v>502</v>
      </c>
      <c r="D34" s="1" t="s">
        <v>549</v>
      </c>
      <c r="E34" s="1" t="s">
        <v>77</v>
      </c>
      <c r="F34" s="1">
        <v>45</v>
      </c>
      <c r="G34" s="35" t="s">
        <v>246</v>
      </c>
      <c r="I34" s="35" t="s">
        <v>254</v>
      </c>
      <c r="BA34" s="1">
        <v>521611</v>
      </c>
      <c r="BB34" s="1">
        <v>521626</v>
      </c>
      <c r="BC34" s="1">
        <v>521626</v>
      </c>
      <c r="BD34" s="1">
        <v>524246</v>
      </c>
      <c r="BE34" s="1">
        <v>528862</v>
      </c>
      <c r="BF34" s="1">
        <v>532984</v>
      </c>
      <c r="BG34" s="1">
        <v>536600</v>
      </c>
      <c r="BH34" s="1">
        <v>540385</v>
      </c>
      <c r="BI34" s="1">
        <v>542887</v>
      </c>
      <c r="BJ34" s="1">
        <v>542889</v>
      </c>
      <c r="BK34" s="1">
        <v>542889</v>
      </c>
      <c r="BL34" s="1">
        <v>542889</v>
      </c>
      <c r="BM34" s="1">
        <v>542889</v>
      </c>
      <c r="BN34" s="1">
        <v>542889</v>
      </c>
      <c r="BO34" s="1">
        <v>542889</v>
      </c>
      <c r="BP34" s="1">
        <v>543540</v>
      </c>
      <c r="BQ34" s="1">
        <v>545754</v>
      </c>
      <c r="BR34" s="1">
        <v>547791</v>
      </c>
      <c r="BS34" s="1">
        <v>550886</v>
      </c>
      <c r="BT34" s="1">
        <v>553399</v>
      </c>
      <c r="BU34" s="1">
        <v>553399.72</v>
      </c>
      <c r="BV34" s="1">
        <v>553399.72</v>
      </c>
      <c r="BW34" s="1">
        <v>553399.72</v>
      </c>
      <c r="BX34" s="1">
        <v>553399.72</v>
      </c>
      <c r="BY34" s="1">
        <v>553400</v>
      </c>
      <c r="BZ34" s="1">
        <v>553401</v>
      </c>
      <c r="CA34" s="1">
        <v>553409</v>
      </c>
      <c r="CB34" s="1">
        <v>553470</v>
      </c>
      <c r="CC34" s="1">
        <v>556211</v>
      </c>
      <c r="CD34" s="1">
        <v>561237</v>
      </c>
      <c r="CE34" s="1">
        <v>564550</v>
      </c>
      <c r="CF34" s="1">
        <v>564647</v>
      </c>
      <c r="CG34" s="1">
        <v>564648</v>
      </c>
      <c r="CH34" s="1">
        <v>564648</v>
      </c>
      <c r="CI34" s="1">
        <v>564648</v>
      </c>
      <c r="CJ34" s="1">
        <v>564650</v>
      </c>
      <c r="CK34" s="1">
        <v>564648</v>
      </c>
      <c r="CL34" s="1">
        <v>564648</v>
      </c>
      <c r="CM34" s="1">
        <v>564648</v>
      </c>
      <c r="CN34" s="1">
        <v>564661</v>
      </c>
      <c r="CO34" s="1">
        <v>564891</v>
      </c>
      <c r="CP34" s="1">
        <v>570925</v>
      </c>
      <c r="CQ34" s="1">
        <v>570926</v>
      </c>
      <c r="CR34" s="1">
        <v>570926</v>
      </c>
      <c r="CS34" s="1">
        <v>570926</v>
      </c>
      <c r="CT34" s="1">
        <v>570926</v>
      </c>
      <c r="CU34" s="1">
        <v>570926</v>
      </c>
      <c r="CV34" s="1">
        <v>570926</v>
      </c>
      <c r="CW34" s="1">
        <v>570926</v>
      </c>
      <c r="CX34" s="1">
        <v>570926</v>
      </c>
      <c r="CY34" s="1">
        <v>570926</v>
      </c>
      <c r="CZ34" s="1">
        <v>570926</v>
      </c>
      <c r="DA34" s="1">
        <v>578564</v>
      </c>
    </row>
    <row r="35" spans="1:105" ht="12" hidden="1" customHeight="1">
      <c r="A35" s="1" t="s">
        <v>13</v>
      </c>
      <c r="B35" s="1">
        <v>250</v>
      </c>
      <c r="C35" s="1" t="s">
        <v>500</v>
      </c>
      <c r="D35" s="1" t="s">
        <v>448</v>
      </c>
      <c r="E35" s="1" t="s">
        <v>77</v>
      </c>
      <c r="F35" s="1">
        <v>11</v>
      </c>
      <c r="H35" s="1" t="s">
        <v>484</v>
      </c>
      <c r="I35" s="106" t="s">
        <v>504</v>
      </c>
      <c r="BB35" s="1">
        <v>0</v>
      </c>
      <c r="BC35" s="1">
        <v>422</v>
      </c>
      <c r="BD35" s="1">
        <v>1217</v>
      </c>
      <c r="BE35" s="1">
        <v>2053</v>
      </c>
      <c r="BF35" s="1">
        <v>2768</v>
      </c>
      <c r="BG35" s="1">
        <v>3301</v>
      </c>
      <c r="BH35" s="1">
        <v>3786</v>
      </c>
      <c r="BI35" s="1">
        <v>4027.3</v>
      </c>
      <c r="BJ35" s="1">
        <v>4047</v>
      </c>
      <c r="BK35" s="1">
        <v>4056</v>
      </c>
      <c r="BL35" s="1">
        <v>4056</v>
      </c>
      <c r="BM35" s="1">
        <v>4056</v>
      </c>
      <c r="BN35" s="1">
        <v>4058</v>
      </c>
      <c r="BO35" s="1">
        <v>4173</v>
      </c>
      <c r="BP35" s="1">
        <v>4477</v>
      </c>
      <c r="BQ35" s="1">
        <v>4973</v>
      </c>
      <c r="BR35" s="1">
        <v>5726</v>
      </c>
      <c r="BS35" s="1">
        <v>6494</v>
      </c>
      <c r="BT35" s="1">
        <v>7027</v>
      </c>
      <c r="BU35" s="1">
        <v>7282</v>
      </c>
      <c r="BV35" s="1">
        <v>7298</v>
      </c>
      <c r="BW35" s="1">
        <v>7303</v>
      </c>
      <c r="BX35" s="1">
        <v>7309</v>
      </c>
      <c r="BY35" s="1">
        <v>7315</v>
      </c>
      <c r="BZ35" s="1">
        <v>7338</v>
      </c>
      <c r="CA35" s="1">
        <v>7472</v>
      </c>
      <c r="CB35" s="1">
        <v>7904</v>
      </c>
      <c r="CC35" s="1">
        <v>8420</v>
      </c>
      <c r="CD35" s="1">
        <v>9429</v>
      </c>
      <c r="CE35" s="222">
        <v>10172</v>
      </c>
      <c r="CF35" s="1">
        <v>10892</v>
      </c>
      <c r="CG35" s="1">
        <v>11210</v>
      </c>
      <c r="CH35" s="1">
        <v>11248</v>
      </c>
      <c r="CI35" s="1">
        <v>11255</v>
      </c>
      <c r="CJ35" s="1">
        <v>11262</v>
      </c>
      <c r="CK35" s="1">
        <v>11266</v>
      </c>
      <c r="CL35" s="1">
        <v>11275</v>
      </c>
      <c r="CM35" s="1">
        <v>11445</v>
      </c>
      <c r="CN35" s="1">
        <v>11663</v>
      </c>
      <c r="CO35" s="1">
        <v>11973</v>
      </c>
      <c r="CP35" s="1">
        <v>12680</v>
      </c>
      <c r="CQ35" s="1">
        <v>12931</v>
      </c>
      <c r="CR35" s="1">
        <v>13188</v>
      </c>
      <c r="CS35" s="1">
        <v>13298</v>
      </c>
      <c r="CT35" s="1">
        <v>13323</v>
      </c>
      <c r="CU35" s="1">
        <v>13328</v>
      </c>
      <c r="CV35" s="1">
        <v>13332</v>
      </c>
      <c r="CW35" s="1">
        <v>13338</v>
      </c>
      <c r="CX35" s="1">
        <v>13350</v>
      </c>
      <c r="CY35" s="1">
        <v>13460</v>
      </c>
      <c r="CZ35" s="1">
        <v>13711</v>
      </c>
      <c r="DA35" s="1">
        <v>14157</v>
      </c>
    </row>
    <row r="36" spans="1:105" ht="12" hidden="1" customHeight="1">
      <c r="A36" s="1" t="s">
        <v>13</v>
      </c>
      <c r="B36" s="1">
        <v>251</v>
      </c>
      <c r="C36" s="1" t="s">
        <v>477</v>
      </c>
      <c r="D36" s="1" t="s">
        <v>80</v>
      </c>
      <c r="E36" s="1" t="s">
        <v>77</v>
      </c>
      <c r="F36" s="1">
        <v>3</v>
      </c>
      <c r="I36" s="106" t="s">
        <v>505</v>
      </c>
      <c r="BB36" s="1">
        <v>0</v>
      </c>
      <c r="BC36" s="1">
        <v>11</v>
      </c>
      <c r="BD36" s="1">
        <v>43.7</v>
      </c>
      <c r="BE36" s="1">
        <v>154</v>
      </c>
      <c r="BF36" s="1">
        <v>278</v>
      </c>
      <c r="BG36" s="1">
        <v>395</v>
      </c>
      <c r="BH36" s="1">
        <v>502</v>
      </c>
      <c r="BI36" s="1">
        <v>532.4</v>
      </c>
      <c r="BJ36" s="1">
        <v>532.4</v>
      </c>
      <c r="BK36" s="1">
        <v>532.4</v>
      </c>
      <c r="BL36" s="1">
        <v>532.4</v>
      </c>
      <c r="BM36" s="1">
        <v>532.4</v>
      </c>
      <c r="BN36" s="1">
        <v>532.4</v>
      </c>
      <c r="BO36" s="1">
        <v>532.5</v>
      </c>
      <c r="BP36" s="1">
        <v>582</v>
      </c>
      <c r="BQ36" s="1">
        <v>679</v>
      </c>
      <c r="BR36" s="1">
        <v>783</v>
      </c>
      <c r="BS36" s="1">
        <v>862</v>
      </c>
      <c r="BT36" s="1">
        <v>889</v>
      </c>
      <c r="BU36" s="1">
        <v>890</v>
      </c>
      <c r="BV36" s="1">
        <v>890</v>
      </c>
      <c r="BW36" s="1">
        <v>890</v>
      </c>
      <c r="BX36" s="1">
        <v>890</v>
      </c>
      <c r="BY36" s="1">
        <v>890</v>
      </c>
      <c r="BZ36" s="1">
        <v>890</v>
      </c>
      <c r="CA36" s="1">
        <v>890</v>
      </c>
      <c r="CB36" s="1">
        <v>908</v>
      </c>
      <c r="CC36" s="1">
        <v>978</v>
      </c>
      <c r="CD36" s="1">
        <v>1071</v>
      </c>
      <c r="CE36" s="1">
        <v>1160</v>
      </c>
      <c r="CF36" s="1">
        <v>1190</v>
      </c>
      <c r="CG36" s="1">
        <v>1203</v>
      </c>
      <c r="CH36" s="1">
        <v>1203</v>
      </c>
      <c r="CI36" s="1">
        <v>1203</v>
      </c>
      <c r="CJ36" s="1">
        <v>1203</v>
      </c>
      <c r="CK36" s="1">
        <v>1203</v>
      </c>
      <c r="CL36" s="1">
        <v>1203</v>
      </c>
      <c r="CM36" s="1">
        <v>1203</v>
      </c>
      <c r="CN36" s="1">
        <v>1227</v>
      </c>
      <c r="CO36" s="1">
        <v>1261</v>
      </c>
      <c r="CP36" s="1">
        <v>1371</v>
      </c>
      <c r="CQ36" s="1">
        <v>1435</v>
      </c>
      <c r="CR36" s="1">
        <v>1487</v>
      </c>
      <c r="CS36" s="1">
        <v>1490</v>
      </c>
      <c r="CT36" s="1">
        <v>1490</v>
      </c>
      <c r="CU36" s="1">
        <v>1490</v>
      </c>
      <c r="CV36" s="1">
        <v>1490</v>
      </c>
      <c r="CW36" s="1">
        <v>1490</v>
      </c>
      <c r="CX36" s="1">
        <v>1490</v>
      </c>
      <c r="CY36" s="1">
        <v>1491</v>
      </c>
      <c r="CZ36" s="1">
        <v>1541</v>
      </c>
      <c r="DA36" s="1">
        <v>1648</v>
      </c>
    </row>
    <row r="37" spans="1:105" ht="12" hidden="1" customHeight="1">
      <c r="A37" s="1" t="s">
        <v>13</v>
      </c>
      <c r="B37" s="1">
        <v>253</v>
      </c>
      <c r="C37" s="1" t="s">
        <v>426</v>
      </c>
      <c r="D37" s="1" t="s">
        <v>483</v>
      </c>
      <c r="E37" s="1" t="s">
        <v>77</v>
      </c>
      <c r="F37" s="1">
        <v>40</v>
      </c>
      <c r="H37" s="1" t="s">
        <v>484</v>
      </c>
      <c r="I37" s="106" t="s">
        <v>485</v>
      </c>
      <c r="BC37" s="1">
        <v>0.29499999999999998</v>
      </c>
      <c r="BD37" s="1">
        <v>49.9</v>
      </c>
      <c r="BE37" s="1">
        <v>600</v>
      </c>
      <c r="BF37" s="1">
        <v>1443</v>
      </c>
      <c r="BG37" s="1">
        <v>2238</v>
      </c>
      <c r="BH37" s="1">
        <v>2866</v>
      </c>
      <c r="BI37" s="1">
        <v>3022.7</v>
      </c>
      <c r="BJ37" s="1">
        <v>3022.7</v>
      </c>
      <c r="BK37" s="1">
        <v>3022.7</v>
      </c>
      <c r="BL37" s="1">
        <v>3022.7</v>
      </c>
      <c r="BM37" s="1">
        <v>3022.7</v>
      </c>
      <c r="BN37" s="1">
        <v>3023</v>
      </c>
      <c r="BO37" s="1">
        <v>3030</v>
      </c>
      <c r="BP37" s="1">
        <v>3311</v>
      </c>
      <c r="BQ37" s="1">
        <v>3757</v>
      </c>
      <c r="BR37" s="1">
        <v>4410</v>
      </c>
      <c r="BS37" s="1">
        <v>4857</v>
      </c>
      <c r="BT37" s="1">
        <v>5029</v>
      </c>
      <c r="BU37" s="1">
        <v>5029</v>
      </c>
      <c r="BV37" s="1">
        <v>5029</v>
      </c>
      <c r="BW37" s="1">
        <v>5029</v>
      </c>
      <c r="BX37" s="1">
        <v>5030</v>
      </c>
      <c r="BY37" s="1">
        <v>5030</v>
      </c>
      <c r="BZ37" s="1">
        <v>5030</v>
      </c>
      <c r="CA37" s="1">
        <v>5074</v>
      </c>
      <c r="CB37" s="1">
        <v>5356</v>
      </c>
      <c r="CC37" s="1">
        <v>5811</v>
      </c>
      <c r="CD37" s="1">
        <v>6548</v>
      </c>
      <c r="CE37" s="1">
        <v>7272</v>
      </c>
      <c r="CF37" s="1">
        <v>7726</v>
      </c>
      <c r="CG37" s="1">
        <v>7885</v>
      </c>
      <c r="CH37" s="1">
        <v>7885</v>
      </c>
      <c r="CI37" s="1">
        <v>7885</v>
      </c>
      <c r="CJ37" s="1">
        <v>7886</v>
      </c>
      <c r="CK37" s="1">
        <v>7886</v>
      </c>
      <c r="CL37" s="1">
        <v>7886</v>
      </c>
      <c r="CM37" s="1">
        <v>8080</v>
      </c>
      <c r="CN37" s="1">
        <v>8368</v>
      </c>
      <c r="CO37" s="1">
        <v>8667</v>
      </c>
      <c r="CP37" s="1">
        <v>9394</v>
      </c>
      <c r="CQ37" s="1">
        <v>9937</v>
      </c>
      <c r="CR37" s="1">
        <v>10431</v>
      </c>
      <c r="CS37" s="1">
        <v>10477</v>
      </c>
      <c r="CT37" s="1">
        <v>10477</v>
      </c>
      <c r="CU37" s="1">
        <v>10477</v>
      </c>
      <c r="CV37" s="1">
        <v>10477</v>
      </c>
      <c r="CW37" s="1">
        <v>10478</v>
      </c>
      <c r="CX37" s="1">
        <v>10478</v>
      </c>
      <c r="CY37" s="1">
        <v>10576</v>
      </c>
      <c r="CZ37" s="1">
        <v>10995</v>
      </c>
      <c r="DA37" s="1">
        <v>11500</v>
      </c>
    </row>
    <row r="38" spans="1:105" ht="12" hidden="1" customHeight="1">
      <c r="A38" s="1" t="s">
        <v>13</v>
      </c>
      <c r="B38" s="1">
        <v>254</v>
      </c>
      <c r="C38" s="1" t="s">
        <v>486</v>
      </c>
      <c r="D38" s="1" t="s">
        <v>539</v>
      </c>
      <c r="E38" s="1" t="s">
        <v>77</v>
      </c>
      <c r="F38" s="1">
        <v>10</v>
      </c>
      <c r="H38" s="1" t="s">
        <v>487</v>
      </c>
      <c r="I38" s="106" t="s">
        <v>489</v>
      </c>
      <c r="BC38" s="1">
        <v>0</v>
      </c>
      <c r="BD38" s="1">
        <v>6.56</v>
      </c>
      <c r="BE38" s="1">
        <v>187</v>
      </c>
      <c r="BF38" s="1">
        <v>567</v>
      </c>
      <c r="BG38" s="1">
        <v>1001</v>
      </c>
      <c r="BH38" s="1">
        <v>1086</v>
      </c>
      <c r="BI38" s="1">
        <v>1086.3</v>
      </c>
      <c r="BJ38" s="1">
        <v>1086.3</v>
      </c>
      <c r="BK38" s="1">
        <v>1086.3</v>
      </c>
      <c r="BL38" s="1">
        <v>1086.3</v>
      </c>
      <c r="BM38" s="1">
        <v>1086.3</v>
      </c>
      <c r="BN38" s="1">
        <v>1270</v>
      </c>
      <c r="BO38" s="1">
        <v>1683</v>
      </c>
      <c r="BP38" s="1">
        <v>2291</v>
      </c>
      <c r="BQ38" s="1">
        <v>2994</v>
      </c>
      <c r="BR38" s="1">
        <v>3762</v>
      </c>
      <c r="BS38" s="1">
        <v>4434</v>
      </c>
      <c r="BT38" s="1">
        <v>5126</v>
      </c>
      <c r="BU38" s="1">
        <v>5432</v>
      </c>
      <c r="BV38" s="1">
        <v>5646</v>
      </c>
      <c r="BW38" s="1">
        <v>5648</v>
      </c>
      <c r="BX38" s="1">
        <v>5650</v>
      </c>
      <c r="BY38" s="1">
        <v>5652</v>
      </c>
      <c r="BZ38" s="1">
        <v>5863</v>
      </c>
      <c r="CA38" s="1">
        <v>6243</v>
      </c>
      <c r="CB38" s="1">
        <v>6787</v>
      </c>
      <c r="CC38" s="1">
        <v>7525</v>
      </c>
      <c r="CD38" s="1">
        <v>8246</v>
      </c>
      <c r="CE38" s="1">
        <v>8987</v>
      </c>
      <c r="CF38" s="1">
        <v>9628</v>
      </c>
      <c r="CG38" s="1">
        <v>10073</v>
      </c>
      <c r="CH38" s="1">
        <v>10186</v>
      </c>
      <c r="CI38" s="1">
        <v>10187</v>
      </c>
      <c r="CJ38" s="1">
        <v>10187</v>
      </c>
      <c r="CK38" s="1">
        <v>10188</v>
      </c>
      <c r="CL38" s="1">
        <v>10326</v>
      </c>
      <c r="CM38" s="1">
        <v>10861</v>
      </c>
      <c r="CN38" s="1">
        <v>11436</v>
      </c>
      <c r="CO38" s="1">
        <v>12096</v>
      </c>
      <c r="CP38" s="1">
        <v>12957</v>
      </c>
      <c r="CQ38" s="1">
        <v>13563</v>
      </c>
      <c r="CR38" s="1">
        <v>14207</v>
      </c>
      <c r="CS38" s="1">
        <v>14588</v>
      </c>
      <c r="CT38" s="1">
        <v>14759</v>
      </c>
      <c r="CU38" s="1">
        <v>14844</v>
      </c>
      <c r="CV38" s="1">
        <v>14845</v>
      </c>
      <c r="CW38" s="1">
        <v>14846</v>
      </c>
      <c r="CX38" s="1">
        <v>14906</v>
      </c>
      <c r="CY38" s="1">
        <v>15297</v>
      </c>
      <c r="CZ38" s="1">
        <v>16015</v>
      </c>
      <c r="DA38" s="1">
        <v>16872</v>
      </c>
    </row>
    <row r="39" spans="1:105" ht="12" hidden="1" customHeight="1">
      <c r="A39" s="1" t="s">
        <v>13</v>
      </c>
      <c r="B39" s="1">
        <v>255</v>
      </c>
      <c r="C39" s="1" t="s">
        <v>486</v>
      </c>
      <c r="D39" s="1" t="s">
        <v>539</v>
      </c>
      <c r="E39" s="1" t="s">
        <v>77</v>
      </c>
      <c r="F39" s="1">
        <v>10</v>
      </c>
      <c r="H39" s="1" t="s">
        <v>488</v>
      </c>
      <c r="I39" s="106" t="s">
        <v>490</v>
      </c>
      <c r="BC39" s="1">
        <v>0</v>
      </c>
      <c r="BD39" s="1">
        <v>5.32</v>
      </c>
      <c r="BE39" s="1">
        <v>64</v>
      </c>
      <c r="BF39" s="1">
        <v>340</v>
      </c>
      <c r="BG39" s="1">
        <v>680</v>
      </c>
      <c r="BH39" s="1">
        <v>747</v>
      </c>
      <c r="BI39" s="1">
        <v>747.9</v>
      </c>
      <c r="BJ39" s="1">
        <v>747.9</v>
      </c>
      <c r="BK39" s="1">
        <v>747.9</v>
      </c>
      <c r="BL39" s="1">
        <v>747.9</v>
      </c>
      <c r="BM39" s="1">
        <v>747.9</v>
      </c>
      <c r="BN39" s="1">
        <v>978</v>
      </c>
      <c r="BO39" s="1">
        <v>1463</v>
      </c>
      <c r="BP39" s="1">
        <v>2256</v>
      </c>
      <c r="BQ39" s="1">
        <v>3261</v>
      </c>
      <c r="BR39" s="1">
        <v>4205</v>
      </c>
      <c r="BS39" s="1">
        <v>4935</v>
      </c>
      <c r="BT39" s="1">
        <v>5452</v>
      </c>
      <c r="BU39" s="1">
        <v>5797</v>
      </c>
      <c r="BV39" s="1">
        <v>6008</v>
      </c>
      <c r="BW39" s="1">
        <v>6014</v>
      </c>
      <c r="BX39" s="1">
        <v>6020</v>
      </c>
      <c r="BY39" s="1">
        <v>6120</v>
      </c>
      <c r="BZ39" s="1">
        <v>6398</v>
      </c>
      <c r="CA39" s="1">
        <v>6814</v>
      </c>
      <c r="CB39" s="1">
        <v>7443</v>
      </c>
      <c r="CC39" s="1">
        <v>8249</v>
      </c>
      <c r="CD39" s="1">
        <v>9186</v>
      </c>
      <c r="CE39" s="1">
        <v>10034</v>
      </c>
      <c r="CF39" s="1">
        <v>10644</v>
      </c>
      <c r="CG39" s="1">
        <v>11062</v>
      </c>
      <c r="CH39" s="1">
        <v>11281</v>
      </c>
      <c r="CI39" s="1">
        <v>11336</v>
      </c>
      <c r="CJ39" s="1">
        <v>11341</v>
      </c>
      <c r="CK39" s="1">
        <v>11344</v>
      </c>
      <c r="CL39" s="1">
        <v>11444</v>
      </c>
      <c r="CM39" s="1">
        <v>11948</v>
      </c>
      <c r="CN39" s="1">
        <v>12610</v>
      </c>
      <c r="CO39" s="1">
        <v>13493</v>
      </c>
      <c r="CP39" s="1">
        <v>14477</v>
      </c>
      <c r="CQ39" s="1">
        <v>15318</v>
      </c>
      <c r="CR39" s="1">
        <v>16145</v>
      </c>
      <c r="CS39" s="1">
        <v>16565</v>
      </c>
      <c r="CT39" s="1">
        <v>16825</v>
      </c>
      <c r="CU39" s="1">
        <v>16881</v>
      </c>
      <c r="CV39" s="1">
        <v>16912</v>
      </c>
      <c r="CW39" s="1">
        <v>16916</v>
      </c>
      <c r="CX39" s="1">
        <v>16974</v>
      </c>
      <c r="CY39" s="1">
        <v>17475</v>
      </c>
      <c r="CZ39" s="1">
        <v>18212</v>
      </c>
      <c r="DA39" s="1">
        <v>19211</v>
      </c>
    </row>
    <row r="40" spans="1:105" hidden="1">
      <c r="A40" s="1" t="s">
        <v>13</v>
      </c>
      <c r="B40" s="1">
        <v>256</v>
      </c>
      <c r="C40" s="1" t="s">
        <v>109</v>
      </c>
      <c r="D40" s="1" t="s">
        <v>67</v>
      </c>
      <c r="E40" s="1" t="s">
        <v>74</v>
      </c>
      <c r="F40" s="1">
        <v>18</v>
      </c>
      <c r="I40" s="35" t="s">
        <v>510</v>
      </c>
      <c r="BD40" s="1">
        <v>667</v>
      </c>
      <c r="BE40" s="1">
        <v>667</v>
      </c>
      <c r="BF40" s="1">
        <v>670</v>
      </c>
      <c r="BG40" s="1">
        <v>671</v>
      </c>
      <c r="BH40" s="1">
        <v>671</v>
      </c>
      <c r="BI40" s="1">
        <v>671</v>
      </c>
      <c r="BK40" s="1">
        <v>672</v>
      </c>
      <c r="BL40" s="1">
        <v>673</v>
      </c>
      <c r="BM40" s="1">
        <v>674</v>
      </c>
      <c r="BN40" s="1">
        <v>675</v>
      </c>
      <c r="BO40" s="1">
        <v>676</v>
      </c>
      <c r="BP40" s="1">
        <v>676</v>
      </c>
      <c r="BQ40" s="1">
        <v>677</v>
      </c>
      <c r="BR40" s="1">
        <v>677</v>
      </c>
      <c r="BS40" s="1">
        <v>677</v>
      </c>
      <c r="BT40" s="1">
        <v>678</v>
      </c>
      <c r="BU40" s="1">
        <v>678</v>
      </c>
      <c r="BV40" s="1">
        <v>678</v>
      </c>
      <c r="BW40" s="1">
        <v>678</v>
      </c>
      <c r="BX40" s="1">
        <v>679</v>
      </c>
      <c r="BY40" s="1">
        <v>679</v>
      </c>
      <c r="BZ40" s="1">
        <v>680</v>
      </c>
      <c r="CA40" s="1">
        <v>680</v>
      </c>
      <c r="CB40" s="1">
        <v>680</v>
      </c>
      <c r="CC40" s="1">
        <v>680</v>
      </c>
      <c r="CD40" s="1">
        <v>681</v>
      </c>
      <c r="CE40" s="1">
        <v>681</v>
      </c>
      <c r="CF40" s="1">
        <v>681</v>
      </c>
      <c r="CG40" s="1">
        <v>681</v>
      </c>
      <c r="CH40" s="1">
        <v>681</v>
      </c>
      <c r="CI40" s="1">
        <v>682</v>
      </c>
      <c r="CJ40" s="1">
        <v>682</v>
      </c>
      <c r="CK40" s="1">
        <v>682</v>
      </c>
      <c r="CL40" s="1">
        <v>683</v>
      </c>
      <c r="CM40" s="1">
        <v>683</v>
      </c>
      <c r="CN40" s="1">
        <v>684</v>
      </c>
      <c r="CO40" s="1">
        <v>685</v>
      </c>
      <c r="CP40" s="1">
        <v>686</v>
      </c>
      <c r="CQ40" s="1">
        <v>686</v>
      </c>
      <c r="CR40" s="1">
        <v>687</v>
      </c>
      <c r="CS40" s="1">
        <v>688</v>
      </c>
      <c r="CT40" s="1">
        <v>689</v>
      </c>
      <c r="CU40" s="1">
        <v>689</v>
      </c>
      <c r="CV40" s="1">
        <v>690</v>
      </c>
      <c r="CW40" s="1">
        <v>690</v>
      </c>
      <c r="CX40" s="1">
        <v>690</v>
      </c>
      <c r="CY40" s="1">
        <v>691</v>
      </c>
      <c r="CZ40" s="1">
        <v>692</v>
      </c>
      <c r="DA40" s="1">
        <v>692</v>
      </c>
    </row>
    <row r="41" spans="1:105">
      <c r="A41" s="1" t="s">
        <v>13</v>
      </c>
      <c r="B41" s="1">
        <v>258</v>
      </c>
      <c r="C41" s="1" t="s">
        <v>396</v>
      </c>
      <c r="E41" s="1" t="s">
        <v>441</v>
      </c>
      <c r="F41" s="8"/>
      <c r="H41" s="1" t="s">
        <v>514</v>
      </c>
      <c r="BF41" s="1">
        <v>5709</v>
      </c>
      <c r="BG41" s="1">
        <v>5732</v>
      </c>
      <c r="BH41" s="1">
        <v>5760</v>
      </c>
      <c r="BI41" s="1">
        <v>5790</v>
      </c>
      <c r="BJ41" s="1">
        <v>5830</v>
      </c>
      <c r="BK41" s="1">
        <v>5979</v>
      </c>
      <c r="BL41" s="1">
        <v>5986</v>
      </c>
      <c r="BM41" s="1">
        <v>5987</v>
      </c>
      <c r="BN41" s="1">
        <v>5990</v>
      </c>
      <c r="BO41" s="1">
        <v>5993</v>
      </c>
      <c r="BP41" s="1">
        <v>5999</v>
      </c>
      <c r="BQ41" s="1">
        <v>6001</v>
      </c>
      <c r="BR41" s="1">
        <v>6003</v>
      </c>
      <c r="BS41" s="1">
        <v>6024</v>
      </c>
      <c r="BT41" s="1">
        <v>6024</v>
      </c>
      <c r="BU41" s="1">
        <v>6037</v>
      </c>
      <c r="BV41" s="1">
        <v>6044</v>
      </c>
      <c r="BW41" s="1">
        <v>6051</v>
      </c>
      <c r="BX41" s="1">
        <v>6058</v>
      </c>
      <c r="BY41" s="1">
        <v>6100</v>
      </c>
      <c r="BZ41" s="1">
        <v>6269</v>
      </c>
      <c r="CA41" s="1">
        <v>6362</v>
      </c>
      <c r="CB41" s="1">
        <v>6367</v>
      </c>
      <c r="CC41" s="1">
        <v>6378</v>
      </c>
      <c r="CD41" s="1">
        <v>6378</v>
      </c>
      <c r="CE41" s="1">
        <v>6403</v>
      </c>
      <c r="CF41" s="1">
        <v>6425</v>
      </c>
      <c r="CG41" s="1">
        <v>6431</v>
      </c>
      <c r="CH41" s="1">
        <v>6663</v>
      </c>
      <c r="CI41" s="1">
        <v>6663</v>
      </c>
      <c r="CJ41" s="1">
        <v>6663</v>
      </c>
      <c r="CM41" s="1">
        <v>11813</v>
      </c>
      <c r="CN41" s="1">
        <v>12476</v>
      </c>
      <c r="CO41" s="1">
        <v>12980</v>
      </c>
      <c r="CP41" s="1">
        <v>13515</v>
      </c>
      <c r="CQ41" s="1">
        <v>14140</v>
      </c>
      <c r="CR41" s="1">
        <v>14140</v>
      </c>
      <c r="CS41" s="1">
        <v>15084</v>
      </c>
      <c r="CT41" s="1">
        <v>15667</v>
      </c>
      <c r="CU41" s="1">
        <v>16275</v>
      </c>
      <c r="CV41" s="1">
        <v>16831</v>
      </c>
      <c r="CW41" s="1">
        <v>17539</v>
      </c>
      <c r="CX41" s="1">
        <v>18214</v>
      </c>
      <c r="CY41" s="1">
        <v>18878</v>
      </c>
      <c r="CZ41" s="1">
        <v>19525</v>
      </c>
      <c r="DA41" s="1">
        <v>19525</v>
      </c>
    </row>
    <row r="42" spans="1:105">
      <c r="A42" s="1" t="s">
        <v>13</v>
      </c>
      <c r="B42" s="1">
        <v>259</v>
      </c>
      <c r="C42" s="1" t="s">
        <v>396</v>
      </c>
      <c r="E42" s="1" t="s">
        <v>441</v>
      </c>
      <c r="F42" s="8"/>
      <c r="H42" s="1" t="s">
        <v>515</v>
      </c>
      <c r="BF42" s="1">
        <v>5827</v>
      </c>
      <c r="BG42" s="1">
        <v>5890</v>
      </c>
      <c r="BH42" s="1">
        <v>5964</v>
      </c>
      <c r="BI42" s="1">
        <v>6033</v>
      </c>
      <c r="BJ42" s="1">
        <v>6118</v>
      </c>
      <c r="BK42" s="1">
        <v>6569</v>
      </c>
      <c r="BL42" s="1">
        <v>6632</v>
      </c>
      <c r="BM42" s="1">
        <v>6693</v>
      </c>
      <c r="BN42" s="1">
        <v>6798</v>
      </c>
      <c r="BO42" s="1">
        <v>6853</v>
      </c>
      <c r="BP42" s="1">
        <v>6925</v>
      </c>
      <c r="BQ42" s="1">
        <v>6987</v>
      </c>
      <c r="BR42" s="1">
        <v>7091</v>
      </c>
      <c r="BV42" s="1">
        <v>7270</v>
      </c>
      <c r="BW42" s="1">
        <v>7385</v>
      </c>
      <c r="BX42" s="1">
        <v>7500</v>
      </c>
      <c r="BY42" s="1">
        <v>7585</v>
      </c>
      <c r="BZ42" s="1">
        <v>7585</v>
      </c>
      <c r="CA42" s="1">
        <v>7643</v>
      </c>
      <c r="CB42" s="1">
        <v>7748</v>
      </c>
      <c r="CC42" s="1">
        <v>7838</v>
      </c>
      <c r="CD42" s="1">
        <v>7961</v>
      </c>
      <c r="CE42" s="1">
        <v>8100</v>
      </c>
      <c r="CF42" s="1">
        <v>8261</v>
      </c>
      <c r="CG42" s="1">
        <v>8426</v>
      </c>
      <c r="CH42" s="1">
        <v>8426</v>
      </c>
      <c r="CI42" s="1">
        <v>8508</v>
      </c>
      <c r="CJ42" s="1">
        <v>8722</v>
      </c>
      <c r="CK42" s="1">
        <v>8934</v>
      </c>
      <c r="CL42" s="1">
        <v>9182</v>
      </c>
      <c r="CM42" s="1">
        <v>9235</v>
      </c>
      <c r="CN42" s="1">
        <v>9235</v>
      </c>
      <c r="CO42" s="1">
        <v>9235</v>
      </c>
      <c r="CP42" s="1">
        <v>9235</v>
      </c>
      <c r="CQ42" s="1">
        <v>9235</v>
      </c>
      <c r="CR42" s="1">
        <v>9312</v>
      </c>
      <c r="CS42" s="1">
        <v>9314</v>
      </c>
      <c r="CT42" s="1">
        <v>9326</v>
      </c>
      <c r="CU42" s="1">
        <v>9326</v>
      </c>
      <c r="CV42" s="1">
        <v>9343</v>
      </c>
      <c r="CW42" s="1">
        <v>9343</v>
      </c>
      <c r="CX42" s="1">
        <v>9343</v>
      </c>
      <c r="CY42" s="1">
        <v>9343</v>
      </c>
      <c r="CZ42" s="1">
        <v>9343</v>
      </c>
      <c r="DA42" s="1">
        <v>9466</v>
      </c>
    </row>
    <row r="43" spans="1:105">
      <c r="A43" s="1" t="s">
        <v>13</v>
      </c>
      <c r="B43" s="1">
        <v>260</v>
      </c>
      <c r="C43" s="1" t="s">
        <v>526</v>
      </c>
      <c r="E43" s="1" t="s">
        <v>527</v>
      </c>
      <c r="F43" s="8"/>
      <c r="BH43" s="1">
        <v>23</v>
      </c>
      <c r="BI43" s="1">
        <v>44</v>
      </c>
      <c r="BJ43" s="1">
        <v>55</v>
      </c>
      <c r="BK43" s="1">
        <v>67</v>
      </c>
      <c r="BL43" s="1">
        <v>80.099999999999994</v>
      </c>
      <c r="BM43" s="1">
        <v>86.8</v>
      </c>
      <c r="BN43" s="1">
        <v>86.8</v>
      </c>
      <c r="BO43" s="1">
        <v>88</v>
      </c>
      <c r="BP43" s="1">
        <v>88</v>
      </c>
      <c r="BQ43" s="1">
        <v>90</v>
      </c>
      <c r="BR43" s="1">
        <v>90</v>
      </c>
      <c r="BS43" s="1">
        <v>90</v>
      </c>
      <c r="BT43" s="1">
        <v>91</v>
      </c>
      <c r="BU43" s="1">
        <v>91</v>
      </c>
      <c r="BV43" s="1">
        <v>91</v>
      </c>
      <c r="BW43" s="1">
        <v>93</v>
      </c>
      <c r="BX43" s="1">
        <v>93</v>
      </c>
      <c r="BY43" s="1">
        <v>93</v>
      </c>
      <c r="BZ43" s="1">
        <v>93</v>
      </c>
      <c r="CA43" s="1">
        <v>93</v>
      </c>
      <c r="CB43" s="1">
        <v>93</v>
      </c>
      <c r="CC43" s="1">
        <v>93</v>
      </c>
      <c r="CD43" s="1">
        <v>93</v>
      </c>
      <c r="CE43" s="1">
        <v>93</v>
      </c>
      <c r="CF43" s="1">
        <v>93</v>
      </c>
      <c r="CG43" s="1">
        <v>93</v>
      </c>
      <c r="CH43" s="1">
        <v>94</v>
      </c>
      <c r="CI43" s="1">
        <v>94</v>
      </c>
      <c r="CJ43" s="1">
        <v>94</v>
      </c>
      <c r="CK43" s="1">
        <v>94</v>
      </c>
      <c r="CL43" s="1">
        <v>94</v>
      </c>
      <c r="CM43" s="1">
        <v>94</v>
      </c>
      <c r="CN43" s="1">
        <v>94</v>
      </c>
      <c r="CO43" s="1">
        <v>94</v>
      </c>
      <c r="CP43" s="1">
        <v>94</v>
      </c>
      <c r="CQ43" s="1">
        <v>94</v>
      </c>
      <c r="CR43" s="1">
        <v>94</v>
      </c>
      <c r="CS43" s="1">
        <v>94</v>
      </c>
      <c r="CT43" s="1">
        <v>94</v>
      </c>
      <c r="CU43" s="1">
        <v>94</v>
      </c>
      <c r="CV43" s="1">
        <v>94</v>
      </c>
      <c r="CW43" s="1">
        <v>94</v>
      </c>
      <c r="CX43" s="1">
        <v>94</v>
      </c>
      <c r="CY43" s="1">
        <v>94</v>
      </c>
      <c r="CZ43" s="1">
        <v>94</v>
      </c>
      <c r="DA43" s="1">
        <v>94</v>
      </c>
    </row>
    <row r="44" spans="1:105">
      <c r="A44" s="1" t="s">
        <v>13</v>
      </c>
      <c r="B44" s="1">
        <v>261</v>
      </c>
      <c r="C44" s="1" t="s">
        <v>396</v>
      </c>
      <c r="E44" s="1" t="s">
        <v>441</v>
      </c>
      <c r="F44" s="8"/>
      <c r="H44" s="1" t="s">
        <v>528</v>
      </c>
      <c r="BL44" s="1">
        <v>0</v>
      </c>
      <c r="BM44" s="1">
        <v>41894</v>
      </c>
      <c r="BN44" s="1">
        <v>1144475</v>
      </c>
      <c r="BO44" s="1">
        <v>1182192</v>
      </c>
      <c r="BP44" s="1">
        <v>1215201</v>
      </c>
      <c r="BQ44" s="1">
        <v>1243410</v>
      </c>
      <c r="BR44" s="1">
        <v>1276646</v>
      </c>
      <c r="BS44" s="1">
        <v>1317226</v>
      </c>
      <c r="BT44" s="1">
        <v>1365991</v>
      </c>
      <c r="BU44" s="1">
        <v>1418122</v>
      </c>
      <c r="BV44" s="1">
        <v>1470476</v>
      </c>
      <c r="BW44" s="1">
        <v>1522884</v>
      </c>
      <c r="BX44" s="1">
        <v>1575119</v>
      </c>
      <c r="BY44" s="1">
        <v>1623146</v>
      </c>
      <c r="BZ44" s="1">
        <v>1637364</v>
      </c>
      <c r="CA44" s="1">
        <v>1637364</v>
      </c>
      <c r="CB44" s="1">
        <v>1660676</v>
      </c>
      <c r="CC44" s="1">
        <v>1702809</v>
      </c>
      <c r="CD44" s="1">
        <v>1756499</v>
      </c>
      <c r="CE44" s="1">
        <v>1823226</v>
      </c>
      <c r="CF44" s="1">
        <v>1897066</v>
      </c>
      <c r="CG44" s="1">
        <v>1968624</v>
      </c>
      <c r="CH44" s="1">
        <v>2010170</v>
      </c>
      <c r="CI44" s="1">
        <v>2096255</v>
      </c>
      <c r="CJ44" s="1">
        <v>2192793</v>
      </c>
      <c r="CK44" s="1">
        <v>2288511</v>
      </c>
      <c r="CL44" s="1">
        <v>2400714</v>
      </c>
      <c r="CM44" s="1">
        <v>2510473</v>
      </c>
      <c r="CN44" s="1">
        <v>2622224</v>
      </c>
      <c r="CO44" s="1">
        <v>2695750</v>
      </c>
      <c r="CP44" s="1">
        <v>2781941</v>
      </c>
      <c r="CQ44" s="1">
        <v>2883152</v>
      </c>
      <c r="CR44" s="1">
        <v>2970107</v>
      </c>
      <c r="CS44" s="1">
        <v>3073991</v>
      </c>
      <c r="CT44" s="1">
        <v>3185495</v>
      </c>
      <c r="CU44" s="1">
        <v>3278628</v>
      </c>
      <c r="CV44" s="1">
        <v>3367787</v>
      </c>
      <c r="CW44" s="1">
        <v>3463665</v>
      </c>
      <c r="CX44" s="1">
        <v>3565246</v>
      </c>
      <c r="CY44" s="1">
        <v>3654380</v>
      </c>
      <c r="CZ44" s="1">
        <v>3747709</v>
      </c>
      <c r="DA44" s="1">
        <v>3817395</v>
      </c>
    </row>
    <row r="45" spans="1:105" hidden="1">
      <c r="A45" s="1" t="s">
        <v>13</v>
      </c>
      <c r="B45" s="1">
        <v>262</v>
      </c>
      <c r="C45" s="1" t="s">
        <v>387</v>
      </c>
      <c r="D45" s="1" t="s">
        <v>51</v>
      </c>
      <c r="E45" s="1" t="s">
        <v>74</v>
      </c>
      <c r="F45" s="8">
        <v>43</v>
      </c>
      <c r="G45" s="35" t="s">
        <v>250</v>
      </c>
      <c r="I45" s="106" t="s">
        <v>557</v>
      </c>
      <c r="BN45" s="1">
        <v>1.2</v>
      </c>
      <c r="BO45" s="1">
        <v>6.8</v>
      </c>
      <c r="BP45" s="1">
        <v>21</v>
      </c>
      <c r="BQ45" s="1">
        <v>33</v>
      </c>
      <c r="BR45" s="1">
        <v>51</v>
      </c>
      <c r="BS45" s="1">
        <v>67</v>
      </c>
      <c r="BT45" s="1">
        <v>85</v>
      </c>
      <c r="BU45" s="1">
        <v>102</v>
      </c>
      <c r="BV45" s="1">
        <v>120</v>
      </c>
      <c r="BW45" s="1">
        <v>139</v>
      </c>
      <c r="BX45" s="1">
        <v>159</v>
      </c>
      <c r="BY45" s="1">
        <v>174</v>
      </c>
      <c r="BZ45" s="1">
        <v>191</v>
      </c>
      <c r="CA45" s="1">
        <v>209</v>
      </c>
      <c r="CB45" s="1">
        <v>224</v>
      </c>
      <c r="CC45" s="1">
        <v>239</v>
      </c>
      <c r="CD45" s="1">
        <v>250</v>
      </c>
      <c r="CE45" s="1">
        <v>267</v>
      </c>
      <c r="CF45" s="1">
        <v>284</v>
      </c>
      <c r="CG45" s="1">
        <v>297</v>
      </c>
      <c r="CH45" s="1">
        <v>305</v>
      </c>
      <c r="CI45" s="1">
        <v>330</v>
      </c>
      <c r="CJ45" s="1">
        <v>346</v>
      </c>
      <c r="CK45" s="1">
        <v>356</v>
      </c>
      <c r="CL45" s="1">
        <v>369</v>
      </c>
      <c r="CM45" s="1">
        <v>381</v>
      </c>
      <c r="CN45" s="1">
        <v>431</v>
      </c>
      <c r="CO45" s="1">
        <v>441</v>
      </c>
      <c r="CP45" s="1">
        <v>453</v>
      </c>
      <c r="CQ45" s="1">
        <v>468</v>
      </c>
      <c r="CR45" s="1">
        <v>481</v>
      </c>
      <c r="CS45" s="1">
        <v>494</v>
      </c>
      <c r="CT45" s="1">
        <v>506</v>
      </c>
      <c r="CU45" s="1">
        <v>520</v>
      </c>
      <c r="CV45" s="1">
        <v>532</v>
      </c>
      <c r="CW45" s="1">
        <v>546</v>
      </c>
      <c r="CX45" s="1">
        <v>559</v>
      </c>
      <c r="CY45" s="1">
        <v>573</v>
      </c>
      <c r="CZ45" s="1">
        <v>586</v>
      </c>
      <c r="DA45" s="1">
        <v>596</v>
      </c>
    </row>
    <row r="46" spans="1:105" ht="12" hidden="1" customHeight="1">
      <c r="A46" s="1" t="s">
        <v>13</v>
      </c>
      <c r="B46" s="1">
        <v>264</v>
      </c>
      <c r="C46" s="1" t="s">
        <v>500</v>
      </c>
      <c r="D46" s="1" t="s">
        <v>448</v>
      </c>
      <c r="E46" s="1" t="s">
        <v>77</v>
      </c>
      <c r="F46" s="8">
        <v>11</v>
      </c>
      <c r="H46" s="1" t="s">
        <v>559</v>
      </c>
      <c r="I46" s="106" t="s">
        <v>560</v>
      </c>
      <c r="BN46" s="1">
        <v>0</v>
      </c>
      <c r="BO46" s="1">
        <v>393</v>
      </c>
      <c r="BP46" s="1">
        <v>1179</v>
      </c>
      <c r="BQ46" s="1">
        <v>1852</v>
      </c>
      <c r="BR46" s="1">
        <v>3343</v>
      </c>
      <c r="BS46" s="1">
        <v>4230</v>
      </c>
      <c r="BT46" s="1">
        <v>4808</v>
      </c>
      <c r="BU46" s="1">
        <v>4970</v>
      </c>
      <c r="BV46" s="1">
        <v>5088</v>
      </c>
      <c r="BW46" s="1">
        <v>5222</v>
      </c>
      <c r="BX46" s="1">
        <v>5364</v>
      </c>
      <c r="BY46" s="1">
        <v>5483</v>
      </c>
      <c r="BZ46" s="1">
        <v>5619</v>
      </c>
      <c r="CA46" s="1">
        <v>5840</v>
      </c>
      <c r="CB46" s="1">
        <v>6151</v>
      </c>
      <c r="CC46" s="1">
        <v>7080</v>
      </c>
      <c r="CD46" s="1">
        <v>8139</v>
      </c>
      <c r="CE46" s="222">
        <v>9180</v>
      </c>
      <c r="CF46" s="1">
        <v>10019</v>
      </c>
      <c r="CG46" s="1">
        <v>10379</v>
      </c>
      <c r="CH46" s="1">
        <v>10498</v>
      </c>
      <c r="CI46" s="1">
        <v>10645</v>
      </c>
      <c r="CJ46" s="1">
        <v>10789</v>
      </c>
      <c r="CK46" s="1">
        <v>10917</v>
      </c>
      <c r="CL46" s="1">
        <v>11038</v>
      </c>
      <c r="CM46" s="1">
        <v>11598</v>
      </c>
      <c r="CN46" s="1">
        <v>12278</v>
      </c>
      <c r="CO46" s="1">
        <v>12653</v>
      </c>
      <c r="CP46" s="1">
        <v>13353</v>
      </c>
      <c r="CQ46" s="1">
        <v>14096</v>
      </c>
      <c r="CR46" s="1">
        <v>14846</v>
      </c>
      <c r="CS46" s="1">
        <v>15079</v>
      </c>
      <c r="CT46" s="1">
        <v>15298</v>
      </c>
      <c r="CU46" s="1">
        <v>15427</v>
      </c>
      <c r="CV46" s="1">
        <v>15527</v>
      </c>
      <c r="CW46" s="1">
        <v>15704</v>
      </c>
      <c r="CX46" s="1">
        <v>15851</v>
      </c>
      <c r="CY46" s="1">
        <v>16380</v>
      </c>
      <c r="CZ46" s="1">
        <v>17176</v>
      </c>
      <c r="DA46" s="1">
        <v>18243</v>
      </c>
    </row>
    <row r="47" spans="1:105" hidden="1">
      <c r="A47" s="1" t="s">
        <v>13</v>
      </c>
      <c r="B47" s="1">
        <v>265</v>
      </c>
      <c r="C47" s="1" t="s">
        <v>563</v>
      </c>
      <c r="D47" s="1" t="s">
        <v>539</v>
      </c>
      <c r="E47" s="1" t="s">
        <v>74</v>
      </c>
      <c r="F47" s="8" t="s">
        <v>561</v>
      </c>
      <c r="I47" s="106" t="s">
        <v>616</v>
      </c>
      <c r="BO47" s="1">
        <v>0</v>
      </c>
      <c r="BP47" s="1">
        <v>2</v>
      </c>
      <c r="BQ47" s="1">
        <v>7</v>
      </c>
      <c r="BR47" s="1">
        <v>12</v>
      </c>
      <c r="BS47" s="1">
        <v>16</v>
      </c>
      <c r="BT47" s="1">
        <v>29</v>
      </c>
      <c r="BU47" s="1">
        <v>34</v>
      </c>
      <c r="BV47" s="1">
        <v>42</v>
      </c>
      <c r="BW47" s="1">
        <v>49</v>
      </c>
      <c r="BX47" s="1">
        <v>53</v>
      </c>
      <c r="BY47" s="1">
        <v>55</v>
      </c>
      <c r="BZ47" s="1">
        <v>56</v>
      </c>
      <c r="CA47" s="1">
        <v>58</v>
      </c>
      <c r="CB47" s="1">
        <v>58</v>
      </c>
      <c r="CC47" s="1">
        <v>58</v>
      </c>
      <c r="CD47" s="1">
        <v>58</v>
      </c>
      <c r="CE47" s="1">
        <v>58</v>
      </c>
      <c r="CF47" s="1">
        <v>58</v>
      </c>
      <c r="CG47" s="1">
        <v>58</v>
      </c>
      <c r="CH47" s="1">
        <v>58</v>
      </c>
      <c r="CI47" s="1">
        <v>58</v>
      </c>
      <c r="CJ47" s="1">
        <v>59</v>
      </c>
      <c r="CK47" s="1">
        <v>59</v>
      </c>
      <c r="CL47" s="1">
        <v>59</v>
      </c>
      <c r="CM47" s="1">
        <v>59</v>
      </c>
      <c r="CN47" s="1">
        <v>59</v>
      </c>
      <c r="CO47" s="1">
        <v>59</v>
      </c>
      <c r="CP47" s="1">
        <v>59</v>
      </c>
      <c r="CQ47" s="1">
        <v>59</v>
      </c>
      <c r="CR47" s="1">
        <v>59</v>
      </c>
      <c r="CS47" s="1">
        <v>59</v>
      </c>
      <c r="CT47" s="1">
        <v>59</v>
      </c>
      <c r="CU47" s="1">
        <v>59</v>
      </c>
      <c r="CV47" s="1">
        <v>59</v>
      </c>
      <c r="CW47" s="1">
        <v>59</v>
      </c>
      <c r="CX47" s="1">
        <v>59</v>
      </c>
      <c r="CY47" s="1">
        <v>59</v>
      </c>
      <c r="CZ47" s="1">
        <v>59</v>
      </c>
      <c r="DA47" s="1">
        <v>59</v>
      </c>
    </row>
    <row r="48" spans="1:105" ht="12" hidden="1" customHeight="1">
      <c r="A48" s="1" t="s">
        <v>13</v>
      </c>
      <c r="B48" s="1">
        <v>266</v>
      </c>
      <c r="C48" s="1" t="s">
        <v>564</v>
      </c>
      <c r="D48" s="1" t="s">
        <v>596</v>
      </c>
      <c r="E48" s="1" t="s">
        <v>77</v>
      </c>
      <c r="F48" s="8" t="s">
        <v>565</v>
      </c>
      <c r="I48" s="35" t="s">
        <v>566</v>
      </c>
      <c r="BO48" s="1">
        <v>0</v>
      </c>
      <c r="BP48" s="1">
        <v>110</v>
      </c>
      <c r="BQ48" s="1">
        <v>469</v>
      </c>
      <c r="BR48" s="1">
        <v>1294</v>
      </c>
      <c r="BS48" s="1">
        <v>1929</v>
      </c>
      <c r="BT48" s="1">
        <v>2538</v>
      </c>
      <c r="BU48" s="1">
        <v>2844</v>
      </c>
      <c r="BV48" s="1">
        <v>3046</v>
      </c>
      <c r="BW48" s="1">
        <v>3092</v>
      </c>
      <c r="BX48" s="1">
        <v>3109</v>
      </c>
      <c r="BY48" s="1">
        <v>3188</v>
      </c>
      <c r="BZ48" s="1">
        <v>3351</v>
      </c>
      <c r="CA48" s="1">
        <v>3744</v>
      </c>
      <c r="CB48" s="1">
        <v>4377</v>
      </c>
      <c r="CC48" s="1">
        <v>5206</v>
      </c>
      <c r="CD48" s="1">
        <v>6095</v>
      </c>
      <c r="CE48" s="1">
        <v>6939</v>
      </c>
      <c r="CF48" s="1">
        <v>7646</v>
      </c>
      <c r="CG48" s="1">
        <v>8116</v>
      </c>
      <c r="CH48" s="1">
        <v>8307</v>
      </c>
      <c r="CI48" s="1">
        <v>8386</v>
      </c>
      <c r="CJ48" s="1">
        <v>8404</v>
      </c>
      <c r="CK48" s="1">
        <v>8428</v>
      </c>
      <c r="CL48" s="1">
        <v>8646</v>
      </c>
      <c r="CM48" s="1">
        <v>9178</v>
      </c>
      <c r="CN48" s="1">
        <v>9809</v>
      </c>
      <c r="CO48" s="1">
        <v>10551</v>
      </c>
      <c r="CP48" s="1">
        <v>11474</v>
      </c>
      <c r="CQ48" s="1">
        <v>12228</v>
      </c>
      <c r="CR48" s="1">
        <v>12946</v>
      </c>
      <c r="CS48" s="1">
        <v>13390</v>
      </c>
      <c r="CT48" s="1">
        <v>13559</v>
      </c>
      <c r="CU48" s="1">
        <v>13559</v>
      </c>
      <c r="CV48" s="1">
        <v>13559</v>
      </c>
      <c r="CW48" s="1">
        <v>13559</v>
      </c>
      <c r="CX48" s="1">
        <v>13559</v>
      </c>
      <c r="CY48" s="1">
        <v>13842</v>
      </c>
      <c r="CZ48" s="1">
        <v>14605</v>
      </c>
      <c r="DA48" s="1">
        <v>15482</v>
      </c>
    </row>
    <row r="49" spans="1:105" ht="12" hidden="1" customHeight="1">
      <c r="A49" s="1" t="s">
        <v>13</v>
      </c>
      <c r="B49" s="1">
        <v>267</v>
      </c>
      <c r="C49" s="1" t="s">
        <v>387</v>
      </c>
      <c r="D49" s="1" t="s">
        <v>51</v>
      </c>
      <c r="E49" s="1" t="s">
        <v>77</v>
      </c>
      <c r="F49" s="8">
        <v>43</v>
      </c>
      <c r="I49" s="35" t="s">
        <v>567</v>
      </c>
      <c r="BO49" s="1">
        <v>0</v>
      </c>
      <c r="BP49" s="1">
        <v>79</v>
      </c>
      <c r="BQ49" s="1">
        <v>432</v>
      </c>
      <c r="BR49" s="1">
        <v>813.5</v>
      </c>
      <c r="BS49" s="1">
        <v>1287</v>
      </c>
      <c r="BT49" s="1">
        <v>1648</v>
      </c>
      <c r="BU49" s="1">
        <v>1832</v>
      </c>
      <c r="BV49" s="1">
        <v>1975</v>
      </c>
      <c r="BW49" s="1">
        <v>1984</v>
      </c>
      <c r="BX49" s="1">
        <v>1984</v>
      </c>
      <c r="BY49" s="1">
        <v>1984</v>
      </c>
      <c r="BZ49" s="1">
        <v>2015</v>
      </c>
      <c r="CA49" s="1">
        <v>2194</v>
      </c>
      <c r="CB49" s="1">
        <v>2507</v>
      </c>
      <c r="CC49" s="1">
        <v>2924</v>
      </c>
      <c r="CD49" s="1">
        <v>3441</v>
      </c>
      <c r="CE49" s="1">
        <v>3914</v>
      </c>
      <c r="CF49" s="1">
        <v>4320</v>
      </c>
      <c r="CG49" s="1">
        <v>4479</v>
      </c>
      <c r="CH49" s="1">
        <v>4479</v>
      </c>
      <c r="CI49" s="1">
        <v>4479</v>
      </c>
      <c r="CJ49" s="1">
        <v>4479</v>
      </c>
      <c r="CK49" s="1">
        <v>4479</v>
      </c>
      <c r="CL49" s="1">
        <v>4479</v>
      </c>
      <c r="CM49" s="1">
        <v>4606</v>
      </c>
      <c r="CN49" s="1">
        <v>4981</v>
      </c>
      <c r="CO49" s="1">
        <v>5358</v>
      </c>
      <c r="CP49" s="1">
        <v>5899</v>
      </c>
      <c r="CQ49" s="1">
        <v>6360</v>
      </c>
      <c r="CR49" s="1">
        <v>6827</v>
      </c>
      <c r="CS49" s="1">
        <v>7040</v>
      </c>
      <c r="CT49" s="1">
        <v>7142</v>
      </c>
      <c r="CU49" s="1">
        <v>7142</v>
      </c>
      <c r="CV49" s="1">
        <v>7142</v>
      </c>
      <c r="CW49" s="1">
        <v>7142</v>
      </c>
      <c r="CX49" s="1">
        <v>7163</v>
      </c>
      <c r="CY49" s="1">
        <v>7429</v>
      </c>
      <c r="CZ49" s="1">
        <v>7868</v>
      </c>
      <c r="DA49" s="1">
        <v>8291</v>
      </c>
    </row>
    <row r="50" spans="1:105" hidden="1">
      <c r="A50" s="1" t="s">
        <v>13</v>
      </c>
      <c r="B50" s="1">
        <v>269</v>
      </c>
      <c r="C50" s="1" t="s">
        <v>575</v>
      </c>
      <c r="D50" s="1" t="s">
        <v>547</v>
      </c>
      <c r="E50" s="1" t="s">
        <v>74</v>
      </c>
      <c r="F50" s="8">
        <v>30</v>
      </c>
      <c r="I50" s="35" t="s">
        <v>580</v>
      </c>
      <c r="BQ50" s="1">
        <v>5</v>
      </c>
      <c r="BR50" s="1">
        <v>6</v>
      </c>
      <c r="BS50" s="1">
        <v>8</v>
      </c>
      <c r="BT50" s="1">
        <v>10</v>
      </c>
      <c r="BU50" s="1">
        <v>12</v>
      </c>
      <c r="BV50" s="1">
        <v>15</v>
      </c>
      <c r="BW50" s="1">
        <v>20</v>
      </c>
      <c r="BX50" s="1">
        <v>22</v>
      </c>
      <c r="BY50" s="1">
        <v>29</v>
      </c>
      <c r="BZ50" s="1">
        <v>33</v>
      </c>
      <c r="CA50" s="1">
        <v>36</v>
      </c>
      <c r="CB50" s="1">
        <v>39</v>
      </c>
      <c r="CC50" s="1">
        <v>43</v>
      </c>
      <c r="CD50" s="1">
        <v>47</v>
      </c>
      <c r="CE50" s="1">
        <v>471</v>
      </c>
      <c r="CF50" s="1">
        <v>500</v>
      </c>
      <c r="CG50" s="1">
        <v>502</v>
      </c>
      <c r="CH50" s="1">
        <v>505</v>
      </c>
      <c r="CI50" s="1">
        <v>507</v>
      </c>
      <c r="CJ50" s="1">
        <v>510</v>
      </c>
      <c r="CK50" s="1">
        <v>524</v>
      </c>
      <c r="CL50" s="1">
        <v>540</v>
      </c>
      <c r="CM50" s="1">
        <v>540</v>
      </c>
      <c r="CN50" s="1">
        <v>548</v>
      </c>
      <c r="CO50" s="1">
        <v>553</v>
      </c>
      <c r="CP50" s="1">
        <v>555</v>
      </c>
      <c r="CQ50" s="1">
        <v>559</v>
      </c>
      <c r="CR50" s="1">
        <v>567</v>
      </c>
      <c r="CS50" s="1">
        <v>568</v>
      </c>
      <c r="CT50" s="1">
        <v>571</v>
      </c>
      <c r="CU50" s="1">
        <v>580</v>
      </c>
      <c r="CV50" s="1">
        <v>586</v>
      </c>
      <c r="CW50" s="1">
        <v>588</v>
      </c>
      <c r="CX50" s="1">
        <v>588</v>
      </c>
      <c r="CY50" s="1">
        <v>589</v>
      </c>
      <c r="CZ50" s="1">
        <v>596</v>
      </c>
      <c r="DA50" s="1">
        <v>597</v>
      </c>
    </row>
    <row r="51" spans="1:105" hidden="1">
      <c r="A51" s="1" t="s">
        <v>13</v>
      </c>
      <c r="B51" s="1">
        <v>270</v>
      </c>
      <c r="C51" s="1" t="s">
        <v>576</v>
      </c>
      <c r="D51" s="1" t="s">
        <v>539</v>
      </c>
      <c r="E51" s="1" t="s">
        <v>74</v>
      </c>
      <c r="F51" s="8" t="s">
        <v>577</v>
      </c>
      <c r="H51" s="1" t="s">
        <v>578</v>
      </c>
      <c r="I51" s="106" t="s">
        <v>615</v>
      </c>
      <c r="BQ51" s="1">
        <v>8</v>
      </c>
      <c r="BR51" s="1">
        <v>9</v>
      </c>
      <c r="BS51" s="1">
        <v>10</v>
      </c>
      <c r="BT51" s="1">
        <v>11</v>
      </c>
      <c r="BU51" s="1">
        <v>12</v>
      </c>
      <c r="BV51" s="1">
        <v>13</v>
      </c>
      <c r="BW51" s="1">
        <v>13</v>
      </c>
      <c r="BX51" s="1">
        <v>14</v>
      </c>
      <c r="BY51" s="1">
        <v>15</v>
      </c>
      <c r="BZ51" s="1">
        <v>20</v>
      </c>
      <c r="CA51" s="1">
        <v>21</v>
      </c>
      <c r="CB51" s="1">
        <v>21</v>
      </c>
      <c r="CC51" s="1">
        <v>22</v>
      </c>
      <c r="CD51" s="1">
        <v>23</v>
      </c>
      <c r="CE51" s="1">
        <v>23</v>
      </c>
      <c r="CF51" s="1">
        <v>38</v>
      </c>
      <c r="CG51" s="1">
        <v>50</v>
      </c>
      <c r="CH51" s="1">
        <v>57</v>
      </c>
      <c r="CI51" s="1">
        <v>59</v>
      </c>
      <c r="CJ51" s="1">
        <v>61</v>
      </c>
      <c r="CK51" s="1">
        <v>121</v>
      </c>
      <c r="CL51" s="1">
        <v>129</v>
      </c>
      <c r="CM51" s="1">
        <v>130</v>
      </c>
      <c r="CN51" s="1">
        <v>135</v>
      </c>
      <c r="CO51" s="1">
        <v>135</v>
      </c>
      <c r="CP51" s="1">
        <v>136</v>
      </c>
      <c r="CQ51" s="1">
        <v>136</v>
      </c>
      <c r="CR51" s="1">
        <v>136</v>
      </c>
      <c r="CS51" s="1">
        <v>136</v>
      </c>
      <c r="CT51" s="1">
        <v>137</v>
      </c>
      <c r="CU51" s="1">
        <v>137</v>
      </c>
      <c r="CV51" s="1">
        <v>137</v>
      </c>
      <c r="CW51" s="1">
        <v>137</v>
      </c>
      <c r="CX51" s="1">
        <v>138</v>
      </c>
      <c r="CY51" s="1">
        <v>140</v>
      </c>
      <c r="CZ51" s="1">
        <v>142</v>
      </c>
      <c r="DA51" s="1">
        <v>145</v>
      </c>
    </row>
    <row r="52" spans="1:105" hidden="1">
      <c r="A52" s="1" t="s">
        <v>13</v>
      </c>
      <c r="B52" s="1">
        <v>271</v>
      </c>
      <c r="C52" s="1" t="s">
        <v>486</v>
      </c>
      <c r="D52" s="1" t="s">
        <v>80</v>
      </c>
      <c r="E52" s="1" t="s">
        <v>74</v>
      </c>
      <c r="F52" s="8">
        <v>10</v>
      </c>
      <c r="I52" s="35" t="s">
        <v>581</v>
      </c>
      <c r="BQ52" s="1">
        <v>1091</v>
      </c>
      <c r="BR52" s="1">
        <v>1092</v>
      </c>
      <c r="BS52" s="1">
        <v>1113</v>
      </c>
      <c r="BT52" s="1">
        <v>1145</v>
      </c>
      <c r="BU52" s="1">
        <v>1179</v>
      </c>
      <c r="BV52" s="1">
        <v>1216</v>
      </c>
      <c r="BW52" s="1">
        <v>1259</v>
      </c>
      <c r="BX52" s="1">
        <v>1280</v>
      </c>
      <c r="BY52" s="1">
        <v>1320</v>
      </c>
      <c r="BZ52" s="1">
        <v>1349</v>
      </c>
      <c r="CA52" s="1">
        <v>1373</v>
      </c>
      <c r="CB52" s="1">
        <v>1391</v>
      </c>
      <c r="CC52" s="1">
        <v>1409</v>
      </c>
      <c r="CD52" s="1">
        <v>1429</v>
      </c>
      <c r="CE52" s="1">
        <v>1477</v>
      </c>
      <c r="CF52" s="1">
        <v>1499</v>
      </c>
      <c r="CG52" s="1">
        <v>1520</v>
      </c>
      <c r="CH52" s="1">
        <v>1539</v>
      </c>
      <c r="CI52" s="1">
        <v>1560</v>
      </c>
      <c r="CJ52" s="1">
        <v>1582</v>
      </c>
      <c r="CK52" s="1">
        <v>1603</v>
      </c>
      <c r="CL52" s="1">
        <v>1624</v>
      </c>
      <c r="CM52" s="1">
        <v>1645</v>
      </c>
      <c r="CN52" s="1">
        <v>1665</v>
      </c>
      <c r="CO52" s="1">
        <v>1681</v>
      </c>
      <c r="CP52" s="1">
        <v>1701</v>
      </c>
      <c r="CQ52" s="1">
        <v>1723</v>
      </c>
      <c r="CR52" s="1">
        <v>1744</v>
      </c>
      <c r="CS52" s="1">
        <v>1767</v>
      </c>
      <c r="CT52" s="1">
        <v>1787</v>
      </c>
      <c r="CU52" s="1">
        <v>1808</v>
      </c>
      <c r="CV52" s="1">
        <v>1826</v>
      </c>
      <c r="CW52" s="1">
        <v>1845</v>
      </c>
      <c r="CX52" s="1">
        <v>1896</v>
      </c>
      <c r="CY52" s="1">
        <v>1898</v>
      </c>
      <c r="CZ52" s="1">
        <v>1909</v>
      </c>
      <c r="DA52" s="1">
        <v>1923</v>
      </c>
    </row>
    <row r="53" spans="1:105" ht="12" customHeight="1">
      <c r="A53" s="1" t="s">
        <v>13</v>
      </c>
      <c r="B53" s="1">
        <v>272</v>
      </c>
      <c r="C53" s="1" t="s">
        <v>81</v>
      </c>
      <c r="E53" s="1" t="s">
        <v>583</v>
      </c>
      <c r="F53" s="8"/>
      <c r="CH53" s="224"/>
      <c r="CI53" s="224"/>
      <c r="CJ53" s="224"/>
      <c r="CK53" s="224"/>
      <c r="CL53" s="224"/>
      <c r="CM53" s="224"/>
      <c r="CN53" s="224"/>
      <c r="CO53" s="224"/>
      <c r="CP53" s="224">
        <v>0</v>
      </c>
      <c r="CQ53" s="1">
        <v>3734</v>
      </c>
      <c r="CR53" s="224">
        <v>8580</v>
      </c>
      <c r="CS53" s="224">
        <v>13192</v>
      </c>
      <c r="CT53" s="224">
        <v>16990</v>
      </c>
      <c r="CU53" s="229">
        <v>23467.932000000001</v>
      </c>
      <c r="CV53" s="229">
        <v>28688.424999999999</v>
      </c>
      <c r="CW53" s="229">
        <v>32915.474000000002</v>
      </c>
      <c r="CX53" s="229">
        <v>36342.22</v>
      </c>
      <c r="CY53" s="224">
        <v>41092</v>
      </c>
      <c r="CZ53" s="229">
        <v>45670.377999999997</v>
      </c>
      <c r="DA53" s="224">
        <v>49209</v>
      </c>
    </row>
    <row r="54" spans="1:105" hidden="1">
      <c r="A54" s="1" t="s">
        <v>13</v>
      </c>
      <c r="B54" s="1">
        <v>276</v>
      </c>
      <c r="C54" s="1" t="s">
        <v>444</v>
      </c>
      <c r="D54" s="1" t="s">
        <v>648</v>
      </c>
      <c r="E54" s="1" t="s">
        <v>74</v>
      </c>
      <c r="F54" s="8">
        <v>23</v>
      </c>
      <c r="CA54" s="1">
        <v>2131</v>
      </c>
      <c r="CB54" s="1">
        <v>2131</v>
      </c>
      <c r="CC54" s="1">
        <v>2131</v>
      </c>
      <c r="CD54" s="1">
        <v>2131</v>
      </c>
      <c r="CE54" s="1">
        <v>2131</v>
      </c>
      <c r="CF54" s="1">
        <v>2131</v>
      </c>
      <c r="CG54" s="1">
        <v>2131</v>
      </c>
      <c r="CH54" s="1">
        <v>2131</v>
      </c>
      <c r="CI54" s="1">
        <v>2131</v>
      </c>
      <c r="CJ54" s="1">
        <v>2131</v>
      </c>
      <c r="CK54" s="1">
        <v>2134</v>
      </c>
      <c r="CL54" s="1">
        <v>2138</v>
      </c>
      <c r="CM54" s="1">
        <v>2136</v>
      </c>
      <c r="CN54" s="1">
        <v>2141</v>
      </c>
      <c r="CO54" s="1">
        <v>2143</v>
      </c>
      <c r="CP54" s="1">
        <v>2145</v>
      </c>
      <c r="CQ54" s="1">
        <v>2147</v>
      </c>
      <c r="CR54" s="1">
        <v>2149</v>
      </c>
      <c r="CS54" s="1">
        <v>2150</v>
      </c>
      <c r="CT54" s="1">
        <v>2152</v>
      </c>
      <c r="CU54" s="1">
        <v>2154</v>
      </c>
      <c r="CV54" s="1">
        <v>2156</v>
      </c>
      <c r="CW54" s="1">
        <v>2159</v>
      </c>
      <c r="CX54" s="1">
        <v>2162</v>
      </c>
      <c r="CY54" s="1">
        <v>2165</v>
      </c>
      <c r="CZ54" s="1">
        <v>2167</v>
      </c>
      <c r="DA54" s="1">
        <v>2170</v>
      </c>
    </row>
    <row r="55" spans="1:105" ht="12" hidden="1" customHeight="1">
      <c r="A55" s="1" t="s">
        <v>13</v>
      </c>
      <c r="B55" s="1">
        <v>264</v>
      </c>
      <c r="C55" s="1" t="s">
        <v>625</v>
      </c>
      <c r="D55" s="1" t="s">
        <v>80</v>
      </c>
      <c r="E55" s="1" t="s">
        <v>77</v>
      </c>
      <c r="F55" s="8">
        <v>54</v>
      </c>
      <c r="I55" s="106" t="s">
        <v>626</v>
      </c>
      <c r="BZ55" s="1">
        <v>0</v>
      </c>
      <c r="CA55" s="1">
        <v>24</v>
      </c>
      <c r="CB55" s="1">
        <v>134</v>
      </c>
      <c r="CC55" s="1">
        <v>240</v>
      </c>
      <c r="CD55" s="1">
        <v>493</v>
      </c>
      <c r="CE55" s="1">
        <v>815</v>
      </c>
      <c r="CF55" s="1">
        <v>1021</v>
      </c>
      <c r="CG55" s="1">
        <v>1135</v>
      </c>
      <c r="CH55" s="1">
        <v>1159</v>
      </c>
      <c r="CI55" s="1">
        <v>1159</v>
      </c>
      <c r="CJ55" s="1">
        <v>1159</v>
      </c>
      <c r="CK55" s="1">
        <v>1160</v>
      </c>
      <c r="CL55" s="1">
        <v>1160</v>
      </c>
      <c r="CM55" s="1">
        <v>1161</v>
      </c>
      <c r="CN55" s="1">
        <v>1161</v>
      </c>
      <c r="CO55" s="1">
        <v>1484</v>
      </c>
      <c r="CP55" s="1">
        <v>1944</v>
      </c>
      <c r="CQ55" s="1">
        <v>2367</v>
      </c>
      <c r="CR55" s="1">
        <v>2777</v>
      </c>
      <c r="CS55" s="1">
        <v>3019</v>
      </c>
      <c r="CT55" s="1">
        <v>3129</v>
      </c>
      <c r="CU55" s="1">
        <v>3134</v>
      </c>
      <c r="CV55" s="1">
        <v>3135</v>
      </c>
      <c r="CW55" s="1">
        <v>3135</v>
      </c>
      <c r="CX55" s="1">
        <v>3165</v>
      </c>
      <c r="CY55" s="1">
        <v>3304</v>
      </c>
      <c r="CZ55" s="1">
        <v>3633</v>
      </c>
      <c r="DA55" s="1">
        <v>4033</v>
      </c>
    </row>
    <row r="56" spans="1:105" ht="12" hidden="1" customHeight="1">
      <c r="A56" s="1" t="s">
        <v>13</v>
      </c>
      <c r="B56" s="1">
        <v>268</v>
      </c>
      <c r="C56" s="1" t="s">
        <v>593</v>
      </c>
      <c r="D56" s="1" t="s">
        <v>596</v>
      </c>
      <c r="E56" s="1" t="s">
        <v>77</v>
      </c>
      <c r="F56" s="8" t="s">
        <v>571</v>
      </c>
      <c r="I56" s="106" t="s">
        <v>627</v>
      </c>
      <c r="BZ56" s="1">
        <v>0</v>
      </c>
      <c r="CA56" s="1">
        <v>693</v>
      </c>
      <c r="CB56" s="1">
        <v>1230</v>
      </c>
      <c r="CC56" s="1">
        <v>1891</v>
      </c>
      <c r="CD56" s="1">
        <v>2573</v>
      </c>
      <c r="CE56" s="1">
        <v>3263</v>
      </c>
      <c r="CF56" s="1">
        <v>3873</v>
      </c>
      <c r="CG56" s="1">
        <v>4263</v>
      </c>
      <c r="CH56" s="1">
        <v>4514</v>
      </c>
      <c r="CI56" s="1">
        <v>4618</v>
      </c>
      <c r="CJ56" s="1">
        <v>4622</v>
      </c>
      <c r="CK56" s="1">
        <v>4622</v>
      </c>
      <c r="CL56" s="1">
        <v>4763</v>
      </c>
      <c r="CM56" s="1">
        <v>5253</v>
      </c>
      <c r="CN56" s="1">
        <v>5930</v>
      </c>
      <c r="CO56" s="1">
        <v>6496</v>
      </c>
      <c r="CP56" s="1">
        <v>6970</v>
      </c>
      <c r="CQ56" s="1">
        <v>7652</v>
      </c>
      <c r="CR56" s="1">
        <v>8315</v>
      </c>
      <c r="CS56" s="1">
        <v>8743</v>
      </c>
      <c r="CT56" s="1">
        <v>8821</v>
      </c>
      <c r="CU56" s="1">
        <v>8821</v>
      </c>
      <c r="CV56" s="1">
        <v>8821</v>
      </c>
      <c r="CW56" s="1">
        <v>8832</v>
      </c>
      <c r="CX56" s="1">
        <v>8832</v>
      </c>
      <c r="CY56" s="1">
        <v>9082</v>
      </c>
      <c r="CZ56" s="1">
        <v>9743</v>
      </c>
      <c r="DA56" s="1">
        <v>10272</v>
      </c>
    </row>
    <row r="57" spans="1:105" ht="12" hidden="1" customHeight="1">
      <c r="A57" s="1" t="s">
        <v>13</v>
      </c>
      <c r="B57" s="1">
        <v>277</v>
      </c>
      <c r="C57" s="1" t="s">
        <v>593</v>
      </c>
      <c r="D57" s="1" t="s">
        <v>642</v>
      </c>
      <c r="E57" s="1" t="s">
        <v>77</v>
      </c>
      <c r="F57" s="8" t="s">
        <v>571</v>
      </c>
      <c r="I57" s="35" t="s">
        <v>644</v>
      </c>
      <c r="CI57" s="1">
        <v>51</v>
      </c>
      <c r="CJ57" s="1">
        <v>58</v>
      </c>
      <c r="CK57" s="1">
        <v>58</v>
      </c>
      <c r="CL57" s="1">
        <v>58</v>
      </c>
      <c r="CM57" s="1">
        <v>58</v>
      </c>
      <c r="CN57" s="1">
        <v>102</v>
      </c>
      <c r="CO57" s="1">
        <v>225</v>
      </c>
      <c r="CP57" s="1">
        <v>479</v>
      </c>
      <c r="CQ57" s="1">
        <v>1005</v>
      </c>
      <c r="CR57" s="1">
        <v>1552</v>
      </c>
      <c r="CS57" s="1">
        <v>1809</v>
      </c>
      <c r="CT57" s="1">
        <v>1876</v>
      </c>
      <c r="CU57" s="1">
        <v>1876</v>
      </c>
      <c r="CV57" s="1">
        <v>1876</v>
      </c>
      <c r="CW57" s="1">
        <v>1876</v>
      </c>
      <c r="CX57" s="1">
        <v>1956</v>
      </c>
      <c r="CY57" s="1">
        <v>2393</v>
      </c>
      <c r="CZ57" s="1">
        <v>3035</v>
      </c>
      <c r="DA57" s="1">
        <v>3782</v>
      </c>
    </row>
    <row r="58" spans="1:105" ht="12" hidden="1" customHeight="1">
      <c r="A58" s="1" t="s">
        <v>13</v>
      </c>
      <c r="D58" s="1" t="s">
        <v>645</v>
      </c>
      <c r="E58" s="1" t="s">
        <v>74</v>
      </c>
      <c r="F58" s="8"/>
      <c r="CI58" s="1">
        <v>0</v>
      </c>
      <c r="CJ58" s="1">
        <v>160</v>
      </c>
      <c r="CK58" s="1">
        <v>268</v>
      </c>
      <c r="CL58" s="1">
        <v>312</v>
      </c>
      <c r="CM58" s="1">
        <v>346</v>
      </c>
      <c r="CN58" s="1">
        <v>375</v>
      </c>
      <c r="CO58" s="1">
        <v>397</v>
      </c>
      <c r="CP58" s="1">
        <v>417</v>
      </c>
      <c r="CQ58" s="1">
        <v>438</v>
      </c>
      <c r="CR58" s="1">
        <v>467</v>
      </c>
      <c r="CS58" s="1">
        <v>547</v>
      </c>
      <c r="CT58" s="1">
        <v>599</v>
      </c>
      <c r="CU58" s="1">
        <v>649</v>
      </c>
      <c r="CV58" s="1">
        <v>721</v>
      </c>
      <c r="CW58" s="1">
        <v>796</v>
      </c>
      <c r="CX58" s="1">
        <v>839</v>
      </c>
      <c r="CY58" s="1">
        <v>879</v>
      </c>
      <c r="CZ58" s="1">
        <v>905</v>
      </c>
      <c r="DA58" s="1">
        <v>932</v>
      </c>
    </row>
    <row r="59" spans="1:105" ht="12" hidden="1" customHeight="1">
      <c r="A59" s="1" t="s">
        <v>13</v>
      </c>
      <c r="B59" s="1">
        <v>277</v>
      </c>
      <c r="C59" s="1" t="s">
        <v>444</v>
      </c>
      <c r="D59" s="1" t="s">
        <v>648</v>
      </c>
      <c r="E59" s="1" t="s">
        <v>77</v>
      </c>
      <c r="F59" s="8">
        <v>23</v>
      </c>
      <c r="CM59" s="1">
        <v>0</v>
      </c>
      <c r="CN59" s="1">
        <v>331</v>
      </c>
      <c r="CO59" s="1">
        <v>657</v>
      </c>
      <c r="CP59" s="1">
        <v>1189</v>
      </c>
      <c r="CQ59" s="1">
        <v>1628</v>
      </c>
      <c r="CR59" s="1">
        <v>2021</v>
      </c>
      <c r="CS59" s="1">
        <v>2234</v>
      </c>
      <c r="CT59" s="1">
        <v>2308</v>
      </c>
      <c r="CU59" s="1">
        <v>2308</v>
      </c>
      <c r="CV59" s="1">
        <v>2314</v>
      </c>
      <c r="CW59" s="1">
        <v>2318</v>
      </c>
      <c r="CX59" s="1">
        <v>2353</v>
      </c>
      <c r="CY59" s="1">
        <v>2579</v>
      </c>
      <c r="CZ59" s="1">
        <v>3012</v>
      </c>
      <c r="DA59" s="1">
        <v>3526</v>
      </c>
    </row>
    <row r="60" spans="1:105" hidden="1">
      <c r="A60" s="1" t="s">
        <v>13</v>
      </c>
      <c r="C60" s="1" t="s">
        <v>83</v>
      </c>
      <c r="E60" s="1" t="s">
        <v>74</v>
      </c>
      <c r="F60" s="8" t="s">
        <v>83</v>
      </c>
      <c r="G60" s="35" t="s">
        <v>251</v>
      </c>
      <c r="H60" s="1" t="s">
        <v>319</v>
      </c>
      <c r="I60" s="35" t="s">
        <v>649</v>
      </c>
      <c r="CO60" s="1">
        <v>0</v>
      </c>
      <c r="CP60" s="1">
        <v>888</v>
      </c>
      <c r="CQ60" s="1">
        <v>2395</v>
      </c>
      <c r="CR60" s="1">
        <v>3925</v>
      </c>
      <c r="CS60" s="1">
        <v>5624</v>
      </c>
      <c r="CT60" s="1">
        <v>7491</v>
      </c>
      <c r="CU60" s="1">
        <v>9720</v>
      </c>
      <c r="CV60" s="1">
        <v>11344</v>
      </c>
      <c r="CW60" s="1">
        <v>13210</v>
      </c>
      <c r="CX60" s="1">
        <v>14859</v>
      </c>
      <c r="CY60" s="1">
        <v>17309</v>
      </c>
      <c r="CZ60" s="1">
        <v>19468</v>
      </c>
      <c r="DA60" s="1">
        <v>21908</v>
      </c>
    </row>
    <row r="61" spans="1:105" ht="12" hidden="1" customHeight="1">
      <c r="A61" s="1" t="s">
        <v>13</v>
      </c>
      <c r="C61" s="1" t="s">
        <v>650</v>
      </c>
      <c r="D61" s="1" t="s">
        <v>547</v>
      </c>
      <c r="E61" s="1" t="s">
        <v>77</v>
      </c>
      <c r="F61" s="8">
        <v>30</v>
      </c>
      <c r="I61" s="35" t="s">
        <v>651</v>
      </c>
      <c r="CO61" s="1">
        <v>0</v>
      </c>
      <c r="CP61" s="1">
        <v>753</v>
      </c>
      <c r="CQ61" s="1">
        <v>1036</v>
      </c>
      <c r="CR61" s="1">
        <v>1228</v>
      </c>
      <c r="CS61" s="1">
        <v>1228</v>
      </c>
      <c r="CT61" s="1">
        <v>1228</v>
      </c>
      <c r="CU61" s="1">
        <v>1228</v>
      </c>
      <c r="CV61" s="1">
        <v>1228</v>
      </c>
      <c r="CW61" s="1">
        <v>1228</v>
      </c>
      <c r="CX61" s="1">
        <v>1228</v>
      </c>
      <c r="CY61" s="1">
        <v>1228</v>
      </c>
      <c r="CZ61" s="1">
        <v>1319</v>
      </c>
      <c r="DA61" s="1">
        <v>1699</v>
      </c>
    </row>
    <row r="62" spans="1:105" hidden="1">
      <c r="A62" s="1" t="s">
        <v>13</v>
      </c>
      <c r="D62" s="1" t="s">
        <v>652</v>
      </c>
      <c r="E62" s="1" t="s">
        <v>74</v>
      </c>
      <c r="F62" s="8"/>
      <c r="CR62" s="1">
        <v>0</v>
      </c>
      <c r="CS62" s="1">
        <v>13</v>
      </c>
      <c r="CT62" s="1">
        <v>18</v>
      </c>
      <c r="CU62" s="1">
        <v>23</v>
      </c>
      <c r="CV62" s="1">
        <v>29</v>
      </c>
      <c r="CW62" s="1">
        <v>35</v>
      </c>
      <c r="CX62" s="1">
        <v>40</v>
      </c>
      <c r="CY62" s="1">
        <v>46</v>
      </c>
      <c r="CZ62" s="1">
        <v>52</v>
      </c>
      <c r="DA62" s="1">
        <v>55</v>
      </c>
    </row>
    <row r="63" spans="1:105" hidden="1">
      <c r="A63" s="1" t="s">
        <v>13</v>
      </c>
      <c r="B63" s="1">
        <v>274</v>
      </c>
      <c r="C63" s="1" t="s">
        <v>593</v>
      </c>
      <c r="D63" s="1" t="s">
        <v>596</v>
      </c>
      <c r="E63" s="1" t="s">
        <v>74</v>
      </c>
      <c r="F63" s="8" t="s">
        <v>571</v>
      </c>
      <c r="I63" s="106" t="s">
        <v>683</v>
      </c>
      <c r="CW63" s="1">
        <v>0</v>
      </c>
      <c r="CX63" s="1">
        <v>4</v>
      </c>
      <c r="CY63" s="1">
        <v>9</v>
      </c>
      <c r="CZ63" s="1">
        <v>19</v>
      </c>
      <c r="DA63" s="1">
        <v>23</v>
      </c>
    </row>
    <row r="64" spans="1:105" hidden="1">
      <c r="A64" s="1" t="s">
        <v>13</v>
      </c>
      <c r="B64" s="1">
        <v>275</v>
      </c>
      <c r="C64" s="1" t="s">
        <v>593</v>
      </c>
      <c r="D64" s="1" t="s">
        <v>596</v>
      </c>
      <c r="E64" s="1" t="s">
        <v>74</v>
      </c>
      <c r="F64" s="8" t="s">
        <v>571</v>
      </c>
      <c r="I64" s="106" t="s">
        <v>684</v>
      </c>
      <c r="CW64" s="1">
        <v>0</v>
      </c>
      <c r="CX64" s="1">
        <v>146</v>
      </c>
      <c r="CY64" s="1">
        <v>299</v>
      </c>
      <c r="CZ64" s="1">
        <v>315</v>
      </c>
      <c r="DA64" s="1">
        <v>324</v>
      </c>
    </row>
    <row r="65" spans="1:105" hidden="1">
      <c r="A65" s="1" t="s">
        <v>13</v>
      </c>
      <c r="B65" s="1">
        <v>246</v>
      </c>
      <c r="C65" s="1" t="s">
        <v>456</v>
      </c>
      <c r="D65" s="1" t="s">
        <v>447</v>
      </c>
      <c r="E65" s="1" t="s">
        <v>74</v>
      </c>
      <c r="F65" s="8" t="s">
        <v>456</v>
      </c>
      <c r="I65" s="106" t="s">
        <v>685</v>
      </c>
      <c r="CW65" s="1">
        <v>0</v>
      </c>
      <c r="CX65" s="1">
        <v>26</v>
      </c>
      <c r="CY65" s="1">
        <v>88</v>
      </c>
      <c r="CZ65" s="1">
        <v>112</v>
      </c>
      <c r="DA65" s="1">
        <v>138</v>
      </c>
    </row>
    <row r="66" spans="1:105" hidden="1">
      <c r="A66" s="1" t="s">
        <v>13</v>
      </c>
      <c r="B66" s="1">
        <v>263</v>
      </c>
      <c r="C66" s="1" t="s">
        <v>456</v>
      </c>
      <c r="D66" s="1" t="s">
        <v>447</v>
      </c>
      <c r="E66" s="1" t="s">
        <v>74</v>
      </c>
      <c r="F66" s="8"/>
      <c r="G66" s="35" t="s">
        <v>556</v>
      </c>
      <c r="I66" s="106" t="s">
        <v>686</v>
      </c>
      <c r="CW66" s="1">
        <v>0</v>
      </c>
      <c r="CX66" s="1">
        <v>80</v>
      </c>
      <c r="CY66" s="1">
        <v>86</v>
      </c>
      <c r="CZ66" s="1">
        <v>93</v>
      </c>
      <c r="DA66" s="1">
        <v>98</v>
      </c>
    </row>
    <row r="67" spans="1:105" hidden="1">
      <c r="A67" s="1" t="s">
        <v>13</v>
      </c>
      <c r="B67" s="1">
        <v>232</v>
      </c>
      <c r="C67" s="1" t="s">
        <v>401</v>
      </c>
      <c r="D67" s="1" t="s">
        <v>612</v>
      </c>
      <c r="E67" s="1" t="s">
        <v>74</v>
      </c>
      <c r="F67" s="1">
        <v>16</v>
      </c>
      <c r="G67" s="35" t="s">
        <v>250</v>
      </c>
      <c r="H67" s="1" t="s">
        <v>677</v>
      </c>
      <c r="I67" s="106" t="s">
        <v>687</v>
      </c>
      <c r="CW67" s="1">
        <v>0</v>
      </c>
      <c r="CX67" s="1">
        <v>24</v>
      </c>
      <c r="CY67" s="1">
        <v>58</v>
      </c>
      <c r="CZ67" s="1">
        <v>86</v>
      </c>
      <c r="DA67" s="1">
        <v>125</v>
      </c>
    </row>
    <row r="68" spans="1:105" hidden="1">
      <c r="A68" s="1" t="s">
        <v>13</v>
      </c>
      <c r="B68" s="1">
        <v>268</v>
      </c>
      <c r="C68" s="1" t="s">
        <v>460</v>
      </c>
      <c r="D68" s="1" t="s">
        <v>314</v>
      </c>
      <c r="E68" s="1" t="s">
        <v>74</v>
      </c>
      <c r="F68" s="8" t="s">
        <v>459</v>
      </c>
      <c r="H68" s="1" t="s">
        <v>678</v>
      </c>
      <c r="I68" s="106" t="s">
        <v>688</v>
      </c>
      <c r="CW68" s="1">
        <v>0</v>
      </c>
      <c r="CX68" s="1">
        <v>85</v>
      </c>
      <c r="CY68" s="1">
        <v>208</v>
      </c>
      <c r="CZ68" s="1">
        <v>313</v>
      </c>
      <c r="DA68" s="1">
        <v>400</v>
      </c>
    </row>
    <row r="69" spans="1:105" hidden="1">
      <c r="A69" s="1" t="s">
        <v>13</v>
      </c>
      <c r="B69" s="1">
        <v>273</v>
      </c>
      <c r="C69" s="1" t="s">
        <v>593</v>
      </c>
      <c r="D69" s="1" t="s">
        <v>596</v>
      </c>
      <c r="E69" s="1" t="s">
        <v>74</v>
      </c>
      <c r="F69" s="8" t="s">
        <v>571</v>
      </c>
      <c r="H69" s="1" t="s">
        <v>690</v>
      </c>
      <c r="I69" s="35" t="s">
        <v>689</v>
      </c>
      <c r="CX69" s="1">
        <v>0</v>
      </c>
      <c r="CY69" s="1">
        <v>4</v>
      </c>
      <c r="CZ69" s="1">
        <v>17</v>
      </c>
      <c r="DA69" s="1">
        <v>23</v>
      </c>
    </row>
    <row r="70" spans="1:105" ht="12" hidden="1" customHeight="1">
      <c r="A70" s="1" t="s">
        <v>13</v>
      </c>
      <c r="C70" s="1" t="s">
        <v>411</v>
      </c>
      <c r="D70" s="1" t="s">
        <v>314</v>
      </c>
      <c r="E70" s="1" t="s">
        <v>77</v>
      </c>
      <c r="F70" s="8" t="s">
        <v>308</v>
      </c>
      <c r="H70" s="1" t="s">
        <v>694</v>
      </c>
      <c r="I70" s="35" t="s">
        <v>692</v>
      </c>
      <c r="CY70" s="1">
        <v>0</v>
      </c>
      <c r="CZ70" s="1">
        <v>1163</v>
      </c>
      <c r="DA70" s="1">
        <v>23966</v>
      </c>
    </row>
    <row r="71" spans="1:105" ht="12" hidden="1" customHeight="1">
      <c r="A71" s="1" t="s">
        <v>13</v>
      </c>
      <c r="C71" s="1" t="s">
        <v>411</v>
      </c>
      <c r="D71" s="1" t="s">
        <v>314</v>
      </c>
      <c r="E71" s="1" t="s">
        <v>77</v>
      </c>
      <c r="F71" s="8" t="s">
        <v>308</v>
      </c>
      <c r="H71" s="1" t="s">
        <v>695</v>
      </c>
      <c r="I71" s="35" t="s">
        <v>692</v>
      </c>
      <c r="CY71" s="1">
        <v>0</v>
      </c>
      <c r="CZ71" s="1">
        <v>1215</v>
      </c>
      <c r="DA71" s="1">
        <v>25214</v>
      </c>
    </row>
    <row r="72" spans="1:105" ht="12" hidden="1" customHeight="1">
      <c r="A72" s="1" t="s">
        <v>13</v>
      </c>
      <c r="C72" s="1" t="s">
        <v>460</v>
      </c>
      <c r="D72" s="1" t="s">
        <v>314</v>
      </c>
      <c r="E72" s="1" t="s">
        <v>77</v>
      </c>
      <c r="F72" s="8" t="s">
        <v>459</v>
      </c>
      <c r="H72" s="1" t="s">
        <v>694</v>
      </c>
      <c r="I72" s="35" t="s">
        <v>693</v>
      </c>
      <c r="CY72" s="1">
        <v>0</v>
      </c>
      <c r="CZ72" s="1">
        <v>670</v>
      </c>
      <c r="DA72" s="1">
        <v>8119</v>
      </c>
    </row>
    <row r="73" spans="1:105" ht="12" hidden="1" customHeight="1">
      <c r="A73" s="1" t="s">
        <v>13</v>
      </c>
      <c r="C73" s="1" t="s">
        <v>460</v>
      </c>
      <c r="D73" s="1" t="s">
        <v>314</v>
      </c>
      <c r="E73" s="1" t="s">
        <v>77</v>
      </c>
      <c r="F73" s="8" t="s">
        <v>459</v>
      </c>
      <c r="H73" s="1" t="s">
        <v>695</v>
      </c>
      <c r="I73" s="35" t="s">
        <v>693</v>
      </c>
      <c r="CY73" s="1">
        <v>0</v>
      </c>
      <c r="CZ73" s="1">
        <v>2771</v>
      </c>
      <c r="DA73" s="1">
        <v>33964</v>
      </c>
    </row>
    <row r="74" spans="1:105">
      <c r="F74" s="8"/>
    </row>
    <row r="77" spans="1:105" ht="12" hidden="1" customHeight="1">
      <c r="A77" s="1" t="s">
        <v>85</v>
      </c>
      <c r="D77" s="1" t="s">
        <v>73</v>
      </c>
      <c r="E77" s="1" t="s">
        <v>75</v>
      </c>
      <c r="F77" s="8" t="s">
        <v>73</v>
      </c>
      <c r="J77" s="1">
        <v>40132</v>
      </c>
      <c r="K77" s="1">
        <v>40775</v>
      </c>
      <c r="L77" s="1">
        <v>41381</v>
      </c>
      <c r="M77" s="1">
        <v>41587</v>
      </c>
      <c r="N77" s="1">
        <v>41708</v>
      </c>
      <c r="O77" s="1">
        <v>41727</v>
      </c>
      <c r="P77" s="1">
        <v>41727</v>
      </c>
    </row>
    <row r="78" spans="1:105" ht="12" hidden="1" customHeight="1">
      <c r="A78" s="1" t="s">
        <v>85</v>
      </c>
      <c r="D78" s="1" t="s">
        <v>76</v>
      </c>
      <c r="E78" s="1" t="s">
        <v>74</v>
      </c>
      <c r="F78" s="1">
        <v>45</v>
      </c>
      <c r="J78" s="1">
        <v>1143</v>
      </c>
      <c r="K78" s="1">
        <v>1210</v>
      </c>
      <c r="L78" s="1">
        <v>1216</v>
      </c>
      <c r="M78" s="1">
        <v>1216</v>
      </c>
      <c r="N78" s="1">
        <v>1216</v>
      </c>
      <c r="O78" s="1">
        <v>1225</v>
      </c>
      <c r="P78" s="1">
        <v>1239</v>
      </c>
    </row>
    <row r="79" spans="1:105" ht="12" hidden="1" customHeight="1">
      <c r="A79" s="1" t="s">
        <v>85</v>
      </c>
      <c r="D79" s="1" t="s">
        <v>76</v>
      </c>
      <c r="E79" s="1" t="s">
        <v>77</v>
      </c>
      <c r="F79" s="1">
        <v>45</v>
      </c>
      <c r="J79" s="1">
        <v>389603</v>
      </c>
      <c r="K79" s="1">
        <v>394704</v>
      </c>
      <c r="L79" s="1">
        <v>394858</v>
      </c>
      <c r="M79" s="1">
        <v>394858</v>
      </c>
      <c r="N79" s="1">
        <v>394858</v>
      </c>
      <c r="O79" s="1">
        <v>394858</v>
      </c>
      <c r="P79" s="1">
        <v>394858</v>
      </c>
    </row>
    <row r="80" spans="1:105" ht="12" hidden="1" customHeight="1">
      <c r="A80" s="1" t="s">
        <v>85</v>
      </c>
      <c r="D80" s="1" t="s">
        <v>78</v>
      </c>
      <c r="E80" s="1" t="s">
        <v>74</v>
      </c>
      <c r="F80" s="1">
        <v>81</v>
      </c>
      <c r="H80" s="6" t="s">
        <v>91</v>
      </c>
      <c r="J80" s="1">
        <v>71</v>
      </c>
      <c r="K80" s="1">
        <v>110</v>
      </c>
      <c r="L80" s="1">
        <v>133</v>
      </c>
      <c r="M80" s="1">
        <v>171</v>
      </c>
      <c r="N80" s="1">
        <v>247</v>
      </c>
      <c r="O80" s="1">
        <v>260</v>
      </c>
    </row>
    <row r="81" spans="1:42" ht="12" hidden="1" customHeight="1">
      <c r="A81" s="1" t="s">
        <v>85</v>
      </c>
      <c r="D81" s="1" t="s">
        <v>78</v>
      </c>
      <c r="E81" s="1" t="s">
        <v>75</v>
      </c>
      <c r="F81" s="1">
        <v>81</v>
      </c>
      <c r="H81" s="6" t="s">
        <v>91</v>
      </c>
      <c r="J81" s="1">
        <v>5413</v>
      </c>
      <c r="K81" s="1">
        <v>5567</v>
      </c>
      <c r="L81" s="1">
        <v>5679</v>
      </c>
      <c r="M81" s="1">
        <v>5733</v>
      </c>
      <c r="N81" s="1">
        <v>5747</v>
      </c>
      <c r="O81" s="1">
        <v>5747.8</v>
      </c>
    </row>
    <row r="82" spans="1:42" ht="12" hidden="1" customHeight="1">
      <c r="A82" s="1" t="s">
        <v>85</v>
      </c>
      <c r="D82" s="1" t="s">
        <v>20</v>
      </c>
      <c r="E82" s="1" t="s">
        <v>74</v>
      </c>
      <c r="F82" s="1">
        <v>2</v>
      </c>
      <c r="J82" s="1">
        <v>525</v>
      </c>
      <c r="K82" s="1">
        <v>547</v>
      </c>
      <c r="L82" s="1">
        <v>575</v>
      </c>
      <c r="M82" s="1">
        <v>684</v>
      </c>
      <c r="N82" s="1">
        <v>755</v>
      </c>
      <c r="O82" s="1">
        <v>1193</v>
      </c>
      <c r="P82" s="1">
        <v>1232</v>
      </c>
    </row>
    <row r="83" spans="1:42" ht="12" hidden="1" customHeight="1">
      <c r="A83" s="1" t="s">
        <v>85</v>
      </c>
      <c r="D83" s="1" t="s">
        <v>82</v>
      </c>
      <c r="E83" s="1" t="s">
        <v>74</v>
      </c>
      <c r="F83" s="1">
        <v>43</v>
      </c>
      <c r="H83" s="6" t="s">
        <v>93</v>
      </c>
      <c r="J83" s="1">
        <v>1022</v>
      </c>
      <c r="K83" s="1">
        <v>1060</v>
      </c>
      <c r="L83" s="1">
        <v>1112</v>
      </c>
      <c r="M83" s="1">
        <v>1120</v>
      </c>
      <c r="N83" s="1">
        <v>1120</v>
      </c>
      <c r="O83" s="1">
        <v>1147</v>
      </c>
    </row>
    <row r="84" spans="1:42" ht="12" hidden="1" customHeight="1">
      <c r="A84" s="1" t="s">
        <v>85</v>
      </c>
      <c r="D84" s="1" t="s">
        <v>82</v>
      </c>
      <c r="E84" s="1" t="s">
        <v>75</v>
      </c>
      <c r="F84" s="1">
        <v>43</v>
      </c>
      <c r="H84" s="6" t="s">
        <v>92</v>
      </c>
      <c r="L84" s="1">
        <v>186.9</v>
      </c>
      <c r="M84" s="1">
        <v>186.9</v>
      </c>
      <c r="N84" s="1">
        <v>186.9</v>
      </c>
      <c r="O84" s="1">
        <v>188.1</v>
      </c>
    </row>
    <row r="85" spans="1:42" ht="12" hidden="1" customHeight="1">
      <c r="A85" s="1" t="s">
        <v>85</v>
      </c>
      <c r="D85" s="1" t="s">
        <v>86</v>
      </c>
      <c r="E85" s="1" t="s">
        <v>74</v>
      </c>
      <c r="F85" s="1">
        <v>11</v>
      </c>
      <c r="J85" s="1">
        <v>5244</v>
      </c>
    </row>
    <row r="86" spans="1:42" ht="12" hidden="1" customHeight="1">
      <c r="A86" s="1" t="s">
        <v>85</v>
      </c>
      <c r="D86" s="1" t="s">
        <v>87</v>
      </c>
      <c r="E86" s="1" t="s">
        <v>74</v>
      </c>
      <c r="F86" s="1">
        <v>11</v>
      </c>
      <c r="K86" s="1">
        <v>5260</v>
      </c>
      <c r="L86" s="1">
        <v>5275</v>
      </c>
      <c r="M86" s="1">
        <v>5306</v>
      </c>
    </row>
    <row r="87" spans="1:42" ht="12" hidden="1" customHeight="1">
      <c r="A87" s="1" t="s">
        <v>85</v>
      </c>
      <c r="D87" s="1" t="s">
        <v>87</v>
      </c>
      <c r="E87" s="1" t="s">
        <v>77</v>
      </c>
      <c r="F87" s="1">
        <v>11</v>
      </c>
      <c r="K87" s="1">
        <v>14689</v>
      </c>
      <c r="L87" s="1">
        <v>14715</v>
      </c>
      <c r="M87" s="1">
        <v>14742</v>
      </c>
    </row>
    <row r="88" spans="1:42" ht="12" hidden="1" customHeight="1">
      <c r="A88" s="1" t="s">
        <v>85</v>
      </c>
      <c r="C88" s="1" t="s">
        <v>84</v>
      </c>
      <c r="E88" s="1" t="s">
        <v>77</v>
      </c>
      <c r="F88" s="1">
        <v>3</v>
      </c>
      <c r="H88" s="6" t="s">
        <v>88</v>
      </c>
      <c r="J88" s="1">
        <v>506181</v>
      </c>
      <c r="K88" s="1">
        <v>506847</v>
      </c>
    </row>
    <row r="89" spans="1:42" ht="12" hidden="1" customHeight="1">
      <c r="A89" s="1" t="s">
        <v>85</v>
      </c>
      <c r="B89" s="1">
        <v>204</v>
      </c>
      <c r="D89" s="1" t="s">
        <v>51</v>
      </c>
      <c r="E89" s="1" t="s">
        <v>75</v>
      </c>
      <c r="F89" s="8" t="s">
        <v>37</v>
      </c>
      <c r="I89" s="35" t="s">
        <v>256</v>
      </c>
      <c r="J89" s="1">
        <v>15141</v>
      </c>
      <c r="K89" s="1">
        <v>15962</v>
      </c>
      <c r="L89" s="1">
        <v>16199</v>
      </c>
      <c r="M89" s="1">
        <v>16253</v>
      </c>
      <c r="N89" s="1">
        <v>16266</v>
      </c>
      <c r="O89" s="1">
        <v>16266</v>
      </c>
      <c r="P89" s="1">
        <v>16266</v>
      </c>
      <c r="Q89" s="1">
        <v>16266</v>
      </c>
      <c r="R89" s="1">
        <v>16266</v>
      </c>
      <c r="S89" s="1">
        <v>16302</v>
      </c>
      <c r="T89" s="1">
        <v>16372</v>
      </c>
      <c r="U89" s="1">
        <v>16678</v>
      </c>
      <c r="V89" s="1">
        <v>17208</v>
      </c>
      <c r="W89" s="1">
        <v>17726</v>
      </c>
      <c r="X89" s="1">
        <v>18043</v>
      </c>
      <c r="Y89" s="1">
        <v>18117</v>
      </c>
      <c r="Z89" s="1">
        <v>18137</v>
      </c>
      <c r="AA89" s="1">
        <v>18137</v>
      </c>
      <c r="AB89" s="1">
        <v>18137</v>
      </c>
      <c r="AC89" s="1">
        <v>18137</v>
      </c>
      <c r="AD89" s="1">
        <v>18137</v>
      </c>
    </row>
    <row r="90" spans="1:42" ht="12" hidden="1" customHeight="1">
      <c r="A90" s="1" t="s">
        <v>85</v>
      </c>
      <c r="B90" s="1">
        <v>205</v>
      </c>
      <c r="D90" s="1" t="s">
        <v>51</v>
      </c>
      <c r="E90" s="1" t="s">
        <v>75</v>
      </c>
      <c r="F90" s="8" t="s">
        <v>42</v>
      </c>
      <c r="I90" s="35" t="s">
        <v>257</v>
      </c>
      <c r="J90" s="1">
        <v>3968</v>
      </c>
      <c r="K90" s="1">
        <v>4170</v>
      </c>
      <c r="L90" s="1">
        <v>4348</v>
      </c>
      <c r="M90" s="1">
        <v>4414</v>
      </c>
      <c r="N90" s="1">
        <v>4428</v>
      </c>
      <c r="O90" s="1">
        <v>4429</v>
      </c>
      <c r="P90" s="1">
        <v>4429</v>
      </c>
      <c r="Q90" s="1">
        <v>4429</v>
      </c>
      <c r="R90" s="1">
        <v>4429</v>
      </c>
      <c r="S90" s="1">
        <v>4448</v>
      </c>
      <c r="T90" s="1">
        <v>4487</v>
      </c>
      <c r="U90" s="1">
        <v>4603</v>
      </c>
      <c r="V90" s="1">
        <v>4721</v>
      </c>
      <c r="W90" s="1">
        <v>4834</v>
      </c>
      <c r="X90" s="1">
        <v>4910</v>
      </c>
      <c r="Y90" s="1">
        <v>4910</v>
      </c>
      <c r="Z90" s="1">
        <v>4910</v>
      </c>
      <c r="AA90" s="1">
        <v>4910</v>
      </c>
      <c r="AB90" s="1">
        <v>4910</v>
      </c>
      <c r="AC90" s="1">
        <v>4910</v>
      </c>
      <c r="AD90" s="1">
        <v>4910</v>
      </c>
    </row>
    <row r="91" spans="1:42" ht="12" hidden="1" customHeight="1">
      <c r="A91" s="1" t="s">
        <v>85</v>
      </c>
      <c r="B91" s="1">
        <v>217</v>
      </c>
      <c r="D91" s="1" t="s">
        <v>60</v>
      </c>
      <c r="E91" s="1" t="s">
        <v>75</v>
      </c>
      <c r="F91" s="1">
        <v>27</v>
      </c>
      <c r="I91" s="35" t="s">
        <v>269</v>
      </c>
      <c r="J91" s="1">
        <v>9192</v>
      </c>
      <c r="K91" s="1">
        <v>9546</v>
      </c>
      <c r="L91" s="1">
        <v>9810</v>
      </c>
      <c r="M91" s="1">
        <v>9853</v>
      </c>
      <c r="N91" s="1">
        <v>9853</v>
      </c>
      <c r="O91" s="1">
        <v>9853</v>
      </c>
      <c r="P91" s="1">
        <v>9853</v>
      </c>
      <c r="Q91" s="1">
        <v>9853</v>
      </c>
      <c r="R91" s="1">
        <v>9853</v>
      </c>
      <c r="S91" s="1">
        <v>9959</v>
      </c>
      <c r="T91" s="1">
        <v>10202</v>
      </c>
      <c r="U91" s="1">
        <v>10561</v>
      </c>
      <c r="V91" s="1">
        <v>10983</v>
      </c>
      <c r="W91" s="1">
        <v>11397</v>
      </c>
      <c r="X91" s="1">
        <v>11498</v>
      </c>
      <c r="Y91" s="1">
        <v>11534</v>
      </c>
      <c r="Z91" s="1">
        <v>11534</v>
      </c>
      <c r="AA91" s="1">
        <v>11534</v>
      </c>
      <c r="AB91" s="1">
        <v>11534</v>
      </c>
      <c r="AC91" s="1">
        <v>11534</v>
      </c>
      <c r="AD91" s="1">
        <v>11534</v>
      </c>
    </row>
    <row r="92" spans="1:42" ht="12" hidden="1" customHeight="1">
      <c r="A92" s="1" t="s">
        <v>85</v>
      </c>
      <c r="B92" s="1">
        <v>210</v>
      </c>
      <c r="D92" s="1" t="s">
        <v>80</v>
      </c>
      <c r="E92" s="1" t="s">
        <v>74</v>
      </c>
      <c r="F92" s="1">
        <v>2</v>
      </c>
      <c r="G92" s="35" t="s">
        <v>248</v>
      </c>
      <c r="I92" s="35" t="s">
        <v>262</v>
      </c>
      <c r="R92" s="1">
        <v>1233</v>
      </c>
      <c r="S92" s="1">
        <v>1242</v>
      </c>
      <c r="T92" s="1">
        <v>1266</v>
      </c>
      <c r="U92" s="1">
        <v>1287</v>
      </c>
      <c r="V92" s="1">
        <v>1300</v>
      </c>
      <c r="W92" s="1">
        <v>1310</v>
      </c>
      <c r="X92" s="1">
        <v>1310</v>
      </c>
      <c r="Y92" s="1">
        <v>1310</v>
      </c>
      <c r="Z92" s="1">
        <v>1310</v>
      </c>
      <c r="AA92" s="1">
        <v>1310</v>
      </c>
      <c r="AB92" s="1">
        <v>1310</v>
      </c>
      <c r="AC92" s="1">
        <v>1310</v>
      </c>
      <c r="AD92" s="1">
        <v>1310</v>
      </c>
      <c r="AE92" s="1">
        <v>1310</v>
      </c>
      <c r="AF92" s="1">
        <v>1310</v>
      </c>
      <c r="AG92" s="1">
        <v>1310</v>
      </c>
    </row>
    <row r="93" spans="1:42" ht="12" hidden="1" customHeight="1">
      <c r="A93" s="1" t="s">
        <v>85</v>
      </c>
      <c r="B93" s="1">
        <v>211</v>
      </c>
      <c r="C93" s="1" t="s">
        <v>125</v>
      </c>
      <c r="D93" s="1" t="s">
        <v>80</v>
      </c>
      <c r="E93" s="1" t="s">
        <v>74</v>
      </c>
      <c r="F93" s="1">
        <v>53</v>
      </c>
      <c r="G93" s="35" t="s">
        <v>247</v>
      </c>
      <c r="I93" s="35" t="s">
        <v>263</v>
      </c>
      <c r="J93" s="1">
        <f>K93-102</f>
        <v>1134</v>
      </c>
      <c r="K93" s="1">
        <f>L93-94</f>
        <v>1236</v>
      </c>
      <c r="L93" s="1">
        <f>M93-45</f>
        <v>1330</v>
      </c>
      <c r="M93" s="1">
        <f>N93-57</f>
        <v>1375</v>
      </c>
      <c r="N93" s="1">
        <f>O93-18</f>
        <v>1432</v>
      </c>
      <c r="O93" s="1">
        <f>P93</f>
        <v>1450</v>
      </c>
      <c r="P93" s="1">
        <f>Q93</f>
        <v>1450</v>
      </c>
      <c r="Q93" s="1">
        <f>R93</f>
        <v>1450</v>
      </c>
      <c r="R93" s="1">
        <f>S93-12</f>
        <v>1450</v>
      </c>
      <c r="S93" s="1">
        <f>T93-38</f>
        <v>1462</v>
      </c>
      <c r="T93" s="1">
        <f>U93-36</f>
        <v>1500</v>
      </c>
      <c r="U93" s="1">
        <v>1536</v>
      </c>
      <c r="V93" s="1">
        <v>1562</v>
      </c>
      <c r="W93" s="1">
        <v>1595</v>
      </c>
      <c r="X93" s="1">
        <v>1648</v>
      </c>
      <c r="Y93" s="1">
        <v>1671</v>
      </c>
      <c r="Z93" s="1">
        <v>1708</v>
      </c>
      <c r="AA93" s="1">
        <v>1720</v>
      </c>
      <c r="AB93" s="1">
        <v>1720</v>
      </c>
      <c r="AC93" s="1">
        <v>1720</v>
      </c>
      <c r="AD93" s="1">
        <v>1739</v>
      </c>
      <c r="AE93" s="1">
        <v>1790</v>
      </c>
      <c r="AF93" s="1">
        <v>1790</v>
      </c>
      <c r="AG93" s="1">
        <v>1790</v>
      </c>
    </row>
    <row r="94" spans="1:42" hidden="1">
      <c r="A94" s="1" t="s">
        <v>85</v>
      </c>
      <c r="B94" s="1">
        <v>224</v>
      </c>
      <c r="D94" s="1" t="s">
        <v>350</v>
      </c>
      <c r="E94" s="1" t="s">
        <v>74</v>
      </c>
      <c r="F94" s="1">
        <v>15</v>
      </c>
      <c r="AG94" s="1">
        <v>37</v>
      </c>
      <c r="AH94" s="1">
        <v>37</v>
      </c>
      <c r="AI94" s="1">
        <v>41</v>
      </c>
      <c r="AJ94" s="1">
        <v>50</v>
      </c>
    </row>
    <row r="95" spans="1:42" ht="12" hidden="1" customHeight="1">
      <c r="A95" s="1" t="s">
        <v>85</v>
      </c>
      <c r="B95" s="1">
        <v>220</v>
      </c>
      <c r="C95" s="1" t="s">
        <v>84</v>
      </c>
      <c r="E95" s="1" t="s">
        <v>77</v>
      </c>
      <c r="F95" s="1">
        <v>3</v>
      </c>
      <c r="G95" s="35" t="s">
        <v>247</v>
      </c>
      <c r="H95" s="6" t="s">
        <v>88</v>
      </c>
      <c r="I95" s="35" t="s">
        <v>272</v>
      </c>
      <c r="J95" s="1">
        <v>825336</v>
      </c>
      <c r="K95" s="1">
        <v>826965</v>
      </c>
      <c r="L95" s="1">
        <v>827739</v>
      </c>
      <c r="M95" s="1">
        <v>827910</v>
      </c>
      <c r="N95" s="1">
        <v>827939</v>
      </c>
      <c r="O95" s="1">
        <v>827945</v>
      </c>
      <c r="P95" s="1">
        <v>827945</v>
      </c>
      <c r="Q95" s="1">
        <v>827945</v>
      </c>
      <c r="R95" s="1">
        <v>827945</v>
      </c>
      <c r="S95" s="1">
        <v>828221</v>
      </c>
      <c r="T95" s="1">
        <v>828651</v>
      </c>
      <c r="U95" s="1">
        <v>830378</v>
      </c>
      <c r="V95" s="1">
        <v>833634</v>
      </c>
      <c r="W95" s="1">
        <v>836562</v>
      </c>
      <c r="X95" s="1">
        <v>839258</v>
      </c>
      <c r="Y95" s="1">
        <v>840406</v>
      </c>
      <c r="Z95" s="1">
        <v>841024</v>
      </c>
      <c r="AA95" s="1">
        <v>841183</v>
      </c>
      <c r="AB95" s="1">
        <v>841224</v>
      </c>
      <c r="AC95" s="1">
        <v>841229</v>
      </c>
      <c r="AD95" s="1">
        <v>841406</v>
      </c>
      <c r="AE95" s="1">
        <v>842492</v>
      </c>
      <c r="AF95" s="1">
        <v>846081</v>
      </c>
      <c r="AG95" s="1">
        <v>851745</v>
      </c>
      <c r="AH95" s="1">
        <v>856926</v>
      </c>
      <c r="AI95" s="1">
        <v>861311</v>
      </c>
      <c r="AJ95" s="1">
        <v>864703</v>
      </c>
      <c r="AK95" s="1">
        <v>865819</v>
      </c>
      <c r="AL95" s="1">
        <v>866393</v>
      </c>
      <c r="AM95" s="1">
        <v>866483</v>
      </c>
      <c r="AN95" s="1">
        <v>866549</v>
      </c>
      <c r="AO95" s="1">
        <v>866634</v>
      </c>
      <c r="AP95" s="1">
        <v>866908</v>
      </c>
    </row>
    <row r="96" spans="1:42" ht="12" hidden="1" customHeight="1">
      <c r="A96" s="1" t="s">
        <v>85</v>
      </c>
      <c r="B96" s="1">
        <v>214</v>
      </c>
      <c r="D96" s="1" t="s">
        <v>20</v>
      </c>
      <c r="E96" s="1" t="s">
        <v>74</v>
      </c>
      <c r="F96" s="1">
        <v>82</v>
      </c>
      <c r="G96" s="35" t="s">
        <v>245</v>
      </c>
      <c r="I96" s="35" t="s">
        <v>266</v>
      </c>
      <c r="J96" s="1">
        <v>5784</v>
      </c>
      <c r="K96" s="1">
        <v>5859</v>
      </c>
      <c r="L96" s="1">
        <v>5916</v>
      </c>
      <c r="M96" s="1">
        <v>6017</v>
      </c>
      <c r="N96" s="1">
        <v>6089</v>
      </c>
      <c r="O96" s="1">
        <v>6158</v>
      </c>
      <c r="P96" s="1">
        <v>6197</v>
      </c>
      <c r="Q96" s="1">
        <v>6230</v>
      </c>
      <c r="R96" s="1">
        <v>6297</v>
      </c>
      <c r="S96" s="1">
        <v>6382</v>
      </c>
      <c r="T96" s="1">
        <v>6458</v>
      </c>
      <c r="U96" s="1">
        <v>6509</v>
      </c>
      <c r="V96" s="1">
        <v>6566</v>
      </c>
      <c r="W96" s="1">
        <v>6634</v>
      </c>
      <c r="X96" s="1">
        <v>6732</v>
      </c>
      <c r="Y96" s="1">
        <v>6812</v>
      </c>
      <c r="Z96" s="1">
        <v>6877</v>
      </c>
      <c r="AA96" s="1">
        <v>6944</v>
      </c>
      <c r="AB96" s="1">
        <v>7014</v>
      </c>
      <c r="AC96" s="1">
        <v>7042</v>
      </c>
      <c r="AD96" s="1">
        <v>7109</v>
      </c>
      <c r="AE96" s="1">
        <v>7205</v>
      </c>
      <c r="AF96" s="1">
        <v>7318</v>
      </c>
      <c r="AG96" s="56">
        <v>7380</v>
      </c>
      <c r="AH96" s="1">
        <v>7448</v>
      </c>
      <c r="AI96" s="1">
        <v>7571</v>
      </c>
      <c r="AJ96" s="1">
        <v>7695</v>
      </c>
      <c r="AK96" s="1">
        <v>7833</v>
      </c>
      <c r="AL96" s="1">
        <v>8097</v>
      </c>
      <c r="AM96" s="56">
        <v>8097</v>
      </c>
      <c r="AN96" s="56">
        <v>8097</v>
      </c>
      <c r="AO96" s="56">
        <v>8097</v>
      </c>
      <c r="AP96" s="1">
        <v>8408</v>
      </c>
    </row>
    <row r="97" spans="1:70" ht="12" hidden="1" customHeight="1">
      <c r="A97" s="1" t="s">
        <v>85</v>
      </c>
      <c r="B97" s="1">
        <v>215</v>
      </c>
      <c r="D97" s="1" t="s">
        <v>20</v>
      </c>
      <c r="E97" s="1" t="s">
        <v>74</v>
      </c>
      <c r="F97" s="1">
        <v>82</v>
      </c>
      <c r="G97" s="35" t="s">
        <v>250</v>
      </c>
      <c r="I97" s="35" t="s">
        <v>267</v>
      </c>
      <c r="J97" s="1">
        <v>1078</v>
      </c>
      <c r="K97" s="1">
        <v>1081</v>
      </c>
      <c r="L97" s="1">
        <v>1084</v>
      </c>
      <c r="M97" s="1">
        <v>1087</v>
      </c>
      <c r="N97" s="1">
        <v>1092</v>
      </c>
      <c r="O97" s="1">
        <v>1096</v>
      </c>
      <c r="P97" s="1">
        <v>1098</v>
      </c>
      <c r="Q97" s="1">
        <v>1102</v>
      </c>
      <c r="R97" s="1">
        <v>1105</v>
      </c>
      <c r="S97" s="1">
        <v>1108</v>
      </c>
      <c r="T97" s="1">
        <v>1110</v>
      </c>
      <c r="U97" s="1">
        <v>1111</v>
      </c>
      <c r="V97" s="1">
        <v>1112</v>
      </c>
      <c r="W97" s="1">
        <v>1112</v>
      </c>
      <c r="X97" s="1">
        <v>1117</v>
      </c>
      <c r="Y97" s="1">
        <v>1122</v>
      </c>
      <c r="Z97" s="1">
        <v>1127</v>
      </c>
      <c r="AA97" s="1">
        <v>1137</v>
      </c>
      <c r="AB97" s="1">
        <v>1141</v>
      </c>
      <c r="AC97" s="1">
        <v>1145</v>
      </c>
      <c r="AD97" s="1">
        <v>1148</v>
      </c>
      <c r="AE97" s="1">
        <v>1150</v>
      </c>
      <c r="AF97" s="1">
        <v>1152</v>
      </c>
      <c r="AG97" s="56">
        <v>1154</v>
      </c>
      <c r="AH97" s="1">
        <v>1154</v>
      </c>
      <c r="AI97" s="1">
        <v>1156</v>
      </c>
      <c r="AJ97" s="1">
        <v>1161</v>
      </c>
      <c r="AK97" s="1">
        <v>1165</v>
      </c>
      <c r="AL97" s="1">
        <v>1168</v>
      </c>
      <c r="AM97" s="56">
        <v>1168</v>
      </c>
      <c r="AN97" s="56">
        <v>1168</v>
      </c>
      <c r="AO97" s="56">
        <v>1168</v>
      </c>
      <c r="AP97" s="1">
        <v>1168</v>
      </c>
    </row>
    <row r="98" spans="1:70" ht="12" hidden="1" customHeight="1">
      <c r="A98" s="1" t="s">
        <v>85</v>
      </c>
      <c r="B98" s="1">
        <v>240</v>
      </c>
      <c r="C98" s="1" t="s">
        <v>414</v>
      </c>
      <c r="D98" s="1" t="s">
        <v>417</v>
      </c>
      <c r="E98" s="1" t="s">
        <v>77</v>
      </c>
      <c r="F98" s="8" t="s">
        <v>409</v>
      </c>
      <c r="I98" s="35" t="s">
        <v>423</v>
      </c>
      <c r="AO98" s="1">
        <v>0.29499999999999998</v>
      </c>
      <c r="AP98" s="1">
        <v>0.29499999999999998</v>
      </c>
    </row>
    <row r="99" spans="1:70" ht="12" hidden="1" customHeight="1">
      <c r="A99" s="1" t="s">
        <v>85</v>
      </c>
      <c r="B99" s="1">
        <v>201</v>
      </c>
      <c r="D99" s="1" t="s">
        <v>76</v>
      </c>
      <c r="E99" s="1" t="s">
        <v>74</v>
      </c>
      <c r="F99" s="1">
        <v>45</v>
      </c>
      <c r="G99" s="35" t="s">
        <v>245</v>
      </c>
      <c r="H99" s="1" t="s">
        <v>95</v>
      </c>
      <c r="I99" s="35" t="s">
        <v>253</v>
      </c>
      <c r="T99" s="1">
        <v>1239</v>
      </c>
      <c r="U99" s="1">
        <v>1263</v>
      </c>
      <c r="V99" s="1">
        <v>1303</v>
      </c>
      <c r="W99" s="1">
        <v>1337</v>
      </c>
      <c r="X99" s="1">
        <v>1382</v>
      </c>
      <c r="Y99" s="1">
        <v>1424</v>
      </c>
      <c r="Z99" s="1">
        <v>1467</v>
      </c>
      <c r="AA99" s="1">
        <v>1499</v>
      </c>
      <c r="AB99" s="1">
        <v>1556</v>
      </c>
      <c r="AC99" s="1">
        <v>1598</v>
      </c>
      <c r="AD99" s="1">
        <v>1642</v>
      </c>
      <c r="AE99" s="1">
        <v>1687</v>
      </c>
      <c r="AF99" s="1">
        <v>1754</v>
      </c>
      <c r="AG99" s="1">
        <v>1786</v>
      </c>
      <c r="AH99" s="1">
        <v>1825</v>
      </c>
      <c r="AI99" s="1">
        <v>1861</v>
      </c>
      <c r="AJ99" s="1">
        <v>1890</v>
      </c>
      <c r="AK99" s="1">
        <v>1918</v>
      </c>
      <c r="AL99" s="1">
        <v>1949</v>
      </c>
      <c r="AM99" s="1">
        <v>1978</v>
      </c>
      <c r="AN99" s="1">
        <v>2007</v>
      </c>
      <c r="AO99" s="1">
        <v>2044</v>
      </c>
      <c r="AP99" s="1">
        <v>2076</v>
      </c>
      <c r="AQ99" s="1">
        <v>2109</v>
      </c>
      <c r="AR99" s="1">
        <v>2176</v>
      </c>
      <c r="AS99" s="1">
        <v>2236</v>
      </c>
      <c r="AT99" s="1">
        <v>2260</v>
      </c>
      <c r="AU99" s="1">
        <v>2302</v>
      </c>
      <c r="AV99" s="1">
        <v>2345</v>
      </c>
      <c r="AW99" s="1">
        <v>2411</v>
      </c>
      <c r="AX99" s="1">
        <v>2411</v>
      </c>
    </row>
    <row r="100" spans="1:70" ht="15" hidden="1" customHeight="1">
      <c r="A100" s="1" t="s">
        <v>85</v>
      </c>
      <c r="B100" s="1">
        <v>202</v>
      </c>
      <c r="D100" s="1" t="s">
        <v>76</v>
      </c>
      <c r="E100" s="1" t="s">
        <v>77</v>
      </c>
      <c r="F100" s="1">
        <v>45</v>
      </c>
      <c r="G100" s="35" t="s">
        <v>246</v>
      </c>
      <c r="H100" s="1" t="s">
        <v>95</v>
      </c>
      <c r="I100" s="35" t="s">
        <v>254</v>
      </c>
      <c r="T100" s="1">
        <v>394858</v>
      </c>
      <c r="U100" s="1">
        <v>399633</v>
      </c>
      <c r="V100" s="1">
        <v>408793</v>
      </c>
      <c r="W100" s="1">
        <v>416806</v>
      </c>
      <c r="X100" s="1">
        <v>424238</v>
      </c>
      <c r="Y100" s="1">
        <v>427386</v>
      </c>
      <c r="Z100" s="1">
        <v>429312</v>
      </c>
      <c r="AA100" s="1">
        <v>429921</v>
      </c>
      <c r="AB100" s="1">
        <v>429931</v>
      </c>
      <c r="AC100" s="1">
        <v>429962</v>
      </c>
      <c r="AD100" s="1">
        <v>430582</v>
      </c>
      <c r="AE100" s="1">
        <v>433811</v>
      </c>
      <c r="AF100" s="1">
        <v>439830</v>
      </c>
      <c r="AG100" s="1">
        <v>450493</v>
      </c>
      <c r="AH100" s="60">
        <v>457590</v>
      </c>
      <c r="AI100" s="1">
        <v>465558</v>
      </c>
      <c r="AJ100" s="1">
        <v>472284</v>
      </c>
      <c r="AK100" s="1">
        <v>474736</v>
      </c>
      <c r="AL100" s="1">
        <v>475821</v>
      </c>
      <c r="AM100" s="1">
        <v>475875</v>
      </c>
      <c r="AN100" s="1">
        <v>475923</v>
      </c>
      <c r="AO100" s="1">
        <v>475984</v>
      </c>
      <c r="AP100" s="1">
        <v>476213</v>
      </c>
      <c r="AQ100" s="1">
        <v>479605</v>
      </c>
      <c r="AR100" s="1">
        <v>487333</v>
      </c>
      <c r="AS100" s="1">
        <v>494788</v>
      </c>
      <c r="AT100" s="1">
        <v>504719</v>
      </c>
      <c r="AU100" s="1">
        <v>515143</v>
      </c>
      <c r="AV100" s="1">
        <v>519332</v>
      </c>
      <c r="AW100" s="1">
        <v>521611</v>
      </c>
      <c r="AX100" s="1">
        <v>521611</v>
      </c>
    </row>
    <row r="101" spans="1:70" ht="12" hidden="1" customHeight="1">
      <c r="A101" s="1" t="s">
        <v>85</v>
      </c>
      <c r="B101" s="1">
        <v>203</v>
      </c>
      <c r="D101" s="1" t="s">
        <v>51</v>
      </c>
      <c r="E101" s="1" t="s">
        <v>74</v>
      </c>
      <c r="F101" s="1">
        <v>84</v>
      </c>
      <c r="G101" s="35" t="s">
        <v>247</v>
      </c>
      <c r="I101" s="35" t="s">
        <v>255</v>
      </c>
      <c r="J101" s="1">
        <v>21160</v>
      </c>
      <c r="K101" s="1">
        <v>21331</v>
      </c>
      <c r="L101" s="1">
        <v>21511</v>
      </c>
      <c r="M101" s="1">
        <v>21720</v>
      </c>
      <c r="N101" s="1">
        <v>21925</v>
      </c>
      <c r="O101" s="1">
        <v>22162</v>
      </c>
      <c r="P101" s="1">
        <v>22397</v>
      </c>
      <c r="Q101" s="1">
        <v>22640</v>
      </c>
      <c r="R101" s="1">
        <v>22859</v>
      </c>
      <c r="S101" s="1">
        <v>23060</v>
      </c>
      <c r="T101" s="1">
        <v>24225</v>
      </c>
      <c r="U101" s="1">
        <v>24768</v>
      </c>
      <c r="V101" s="1">
        <v>24931</v>
      </c>
      <c r="W101" s="1">
        <v>25131</v>
      </c>
      <c r="X101" s="1">
        <v>25365</v>
      </c>
      <c r="Y101" s="1">
        <v>25598</v>
      </c>
      <c r="Z101" s="1">
        <v>25826</v>
      </c>
      <c r="AA101" s="1">
        <v>26078</v>
      </c>
      <c r="AB101" s="1">
        <v>26327</v>
      </c>
      <c r="AC101" s="1">
        <v>26619</v>
      </c>
      <c r="AD101" s="1">
        <v>26881</v>
      </c>
      <c r="AE101" s="1">
        <v>27151</v>
      </c>
      <c r="AF101" s="1">
        <v>27456</v>
      </c>
      <c r="AG101" s="1">
        <v>27744</v>
      </c>
      <c r="AH101" s="1">
        <v>28038</v>
      </c>
      <c r="AI101" s="1">
        <v>28581</v>
      </c>
      <c r="AJ101" s="1">
        <v>28956</v>
      </c>
      <c r="AK101" s="1">
        <v>29304</v>
      </c>
      <c r="AL101" s="1">
        <v>29713</v>
      </c>
      <c r="AM101" s="1">
        <v>30235</v>
      </c>
      <c r="AN101" s="1">
        <v>30417</v>
      </c>
      <c r="AO101" s="1">
        <v>30640</v>
      </c>
      <c r="AP101" s="1">
        <v>30847</v>
      </c>
      <c r="AQ101" s="1">
        <v>31079</v>
      </c>
      <c r="AR101" s="1">
        <v>31324</v>
      </c>
      <c r="AS101" s="1">
        <v>31527</v>
      </c>
      <c r="AT101" s="1">
        <v>31796</v>
      </c>
      <c r="AU101" s="1">
        <v>32084</v>
      </c>
      <c r="AV101" s="1">
        <v>32388</v>
      </c>
      <c r="AW101" s="1">
        <v>32696</v>
      </c>
      <c r="AX101" s="1">
        <v>33060</v>
      </c>
      <c r="AY101" s="1">
        <v>33481</v>
      </c>
      <c r="AZ101" s="1">
        <v>33956</v>
      </c>
      <c r="BA101" s="1">
        <v>34385</v>
      </c>
    </row>
    <row r="102" spans="1:70" hidden="1">
      <c r="A102" s="1" t="s">
        <v>85</v>
      </c>
      <c r="C102" s="1" t="s">
        <v>456</v>
      </c>
      <c r="D102" s="1" t="s">
        <v>447</v>
      </c>
      <c r="E102" s="1" t="s">
        <v>74</v>
      </c>
      <c r="F102" s="8" t="s">
        <v>456</v>
      </c>
      <c r="I102" s="35" t="s">
        <v>267</v>
      </c>
      <c r="AX102" s="1">
        <v>1168</v>
      </c>
      <c r="AY102" s="1">
        <v>1168</v>
      </c>
      <c r="AZ102" s="1">
        <v>1168</v>
      </c>
      <c r="BA102" s="1">
        <v>1168</v>
      </c>
    </row>
    <row r="103" spans="1:70" hidden="1">
      <c r="A103" s="1" t="s">
        <v>85</v>
      </c>
      <c r="B103" s="1">
        <v>233</v>
      </c>
      <c r="C103" s="1" t="s">
        <v>401</v>
      </c>
      <c r="D103" s="1" t="s">
        <v>358</v>
      </c>
      <c r="E103" s="1" t="s">
        <v>74</v>
      </c>
      <c r="F103" s="1">
        <v>16</v>
      </c>
      <c r="G103" s="35" t="s">
        <v>250</v>
      </c>
      <c r="H103" s="1" t="s">
        <v>405</v>
      </c>
      <c r="I103" s="35" t="s">
        <v>407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6</v>
      </c>
      <c r="AU103" s="1">
        <v>6</v>
      </c>
      <c r="AV103" s="1">
        <v>9</v>
      </c>
      <c r="AW103" s="1">
        <v>13</v>
      </c>
      <c r="AX103" s="1">
        <v>15</v>
      </c>
      <c r="AY103" s="1">
        <v>15</v>
      </c>
      <c r="AZ103" s="1">
        <v>15</v>
      </c>
      <c r="BA103" s="1">
        <v>17</v>
      </c>
      <c r="BB103" s="1">
        <v>17</v>
      </c>
      <c r="BC103" s="1">
        <v>19</v>
      </c>
      <c r="BD103" s="1">
        <v>19</v>
      </c>
      <c r="BE103" s="1">
        <v>19</v>
      </c>
      <c r="BF103" s="1">
        <v>19</v>
      </c>
    </row>
    <row r="104" spans="1:70" hidden="1">
      <c r="A104" s="1" t="s">
        <v>85</v>
      </c>
      <c r="C104" s="1" t="s">
        <v>456</v>
      </c>
      <c r="D104" s="1" t="s">
        <v>447</v>
      </c>
      <c r="E104" s="1" t="s">
        <v>74</v>
      </c>
      <c r="F104" s="8" t="s">
        <v>456</v>
      </c>
      <c r="I104" s="35" t="s">
        <v>266</v>
      </c>
      <c r="AX104" s="1">
        <v>8408</v>
      </c>
      <c r="AY104" s="1">
        <v>8408</v>
      </c>
      <c r="AZ104" s="1">
        <v>8408</v>
      </c>
      <c r="BA104" s="1">
        <v>8408</v>
      </c>
      <c r="BB104" s="1">
        <v>8408</v>
      </c>
      <c r="BC104" s="1">
        <v>8426</v>
      </c>
      <c r="BD104" s="1">
        <v>8438</v>
      </c>
      <c r="BE104" s="1">
        <v>8450</v>
      </c>
      <c r="BF104" s="1">
        <v>8465</v>
      </c>
      <c r="BG104" s="1">
        <v>8481</v>
      </c>
      <c r="BH104" s="1">
        <v>8489</v>
      </c>
    </row>
    <row r="105" spans="1:70" ht="12" hidden="1" customHeight="1">
      <c r="A105" s="1" t="s">
        <v>85</v>
      </c>
      <c r="B105" s="1">
        <v>207</v>
      </c>
      <c r="C105" s="1" t="s">
        <v>498</v>
      </c>
      <c r="D105" s="1" t="s">
        <v>31</v>
      </c>
      <c r="E105" s="1" t="s">
        <v>77</v>
      </c>
      <c r="F105" s="1">
        <v>5</v>
      </c>
      <c r="G105" s="35" t="s">
        <v>247</v>
      </c>
      <c r="I105" s="35" t="s">
        <v>259</v>
      </c>
      <c r="J105" s="1">
        <v>287313</v>
      </c>
      <c r="K105" s="1">
        <v>290869</v>
      </c>
      <c r="L105" s="1">
        <v>293304</v>
      </c>
      <c r="M105" s="1">
        <v>293769</v>
      </c>
      <c r="N105" s="1">
        <v>293818</v>
      </c>
      <c r="O105" s="1">
        <v>293819</v>
      </c>
      <c r="P105" s="1">
        <v>293819</v>
      </c>
      <c r="Q105" s="1">
        <v>293819</v>
      </c>
      <c r="R105" s="1">
        <v>293819</v>
      </c>
      <c r="S105" s="1">
        <v>294984</v>
      </c>
      <c r="T105" s="1">
        <v>296626</v>
      </c>
      <c r="U105" s="1">
        <v>298165</v>
      </c>
      <c r="V105" s="1">
        <v>301367</v>
      </c>
      <c r="W105" s="1">
        <v>304622</v>
      </c>
      <c r="X105" s="1">
        <v>307103</v>
      </c>
      <c r="Y105" s="1">
        <v>308026</v>
      </c>
      <c r="Z105" s="1">
        <v>308051</v>
      </c>
      <c r="AA105" s="1">
        <v>308051</v>
      </c>
      <c r="AB105" s="1">
        <v>308051</v>
      </c>
      <c r="AC105" s="1">
        <v>308051</v>
      </c>
      <c r="AD105" s="1">
        <v>308120</v>
      </c>
      <c r="AE105" s="1">
        <v>309070</v>
      </c>
      <c r="AF105" s="1">
        <v>310858</v>
      </c>
      <c r="AG105" s="1">
        <v>313396</v>
      </c>
      <c r="AH105" s="1">
        <v>316325</v>
      </c>
      <c r="AI105" s="1">
        <v>319260</v>
      </c>
      <c r="AJ105" s="1">
        <v>321298</v>
      </c>
      <c r="AK105" s="1">
        <v>321701</v>
      </c>
      <c r="AL105" s="1">
        <v>321728</v>
      </c>
      <c r="AM105" s="1">
        <v>321728</v>
      </c>
      <c r="AN105" s="1">
        <v>321728</v>
      </c>
      <c r="AO105" s="1">
        <v>321728</v>
      </c>
      <c r="AP105" s="1">
        <v>321728</v>
      </c>
      <c r="AQ105" s="1">
        <v>322399</v>
      </c>
      <c r="AR105" s="1">
        <v>324616</v>
      </c>
      <c r="AS105" s="1">
        <v>326687</v>
      </c>
      <c r="AT105" s="1">
        <v>329730</v>
      </c>
      <c r="AU105" s="1">
        <v>333148</v>
      </c>
      <c r="AV105" s="1">
        <v>334673</v>
      </c>
      <c r="AW105" s="1">
        <v>335453</v>
      </c>
      <c r="AX105" s="1">
        <v>335454</v>
      </c>
      <c r="AY105" s="1">
        <v>335454</v>
      </c>
      <c r="AZ105" s="1">
        <v>335454</v>
      </c>
      <c r="BA105" s="1">
        <v>335454</v>
      </c>
      <c r="BB105" s="1">
        <v>335464</v>
      </c>
      <c r="BC105" s="1">
        <v>336386</v>
      </c>
      <c r="BD105" s="1">
        <v>338407</v>
      </c>
      <c r="BE105" s="1">
        <v>340489</v>
      </c>
      <c r="BF105" s="1">
        <v>343114</v>
      </c>
      <c r="BG105" s="1">
        <v>343343</v>
      </c>
      <c r="BH105" s="1">
        <v>343343</v>
      </c>
    </row>
    <row r="106" spans="1:70" hidden="1">
      <c r="A106" s="1" t="s">
        <v>85</v>
      </c>
      <c r="C106" s="1" t="s">
        <v>444</v>
      </c>
      <c r="D106" s="1" t="s">
        <v>104</v>
      </c>
      <c r="E106" s="1" t="s">
        <v>74</v>
      </c>
      <c r="F106" s="8">
        <v>23</v>
      </c>
      <c r="G106" s="35" t="s">
        <v>250</v>
      </c>
      <c r="I106" s="35" t="s">
        <v>445</v>
      </c>
      <c r="AS106" s="1">
        <v>2054</v>
      </c>
      <c r="AT106" s="1">
        <v>2055</v>
      </c>
      <c r="AU106" s="1">
        <v>2059</v>
      </c>
      <c r="AV106" s="1">
        <v>2063</v>
      </c>
      <c r="AW106" s="1">
        <v>2067</v>
      </c>
      <c r="AX106" s="1">
        <v>2067</v>
      </c>
      <c r="AY106" s="1">
        <v>2069</v>
      </c>
      <c r="AZ106" s="1">
        <v>2071</v>
      </c>
      <c r="BA106" s="1">
        <v>2076</v>
      </c>
      <c r="BB106" s="1">
        <v>2081</v>
      </c>
      <c r="BC106" s="1">
        <v>2086</v>
      </c>
      <c r="BD106" s="1">
        <v>2096</v>
      </c>
      <c r="BE106" s="1">
        <v>2101</v>
      </c>
      <c r="BF106" s="1">
        <v>2111</v>
      </c>
      <c r="BG106" s="1">
        <v>2117</v>
      </c>
      <c r="BH106" s="1">
        <v>2121</v>
      </c>
      <c r="BI106" s="1">
        <v>2121</v>
      </c>
    </row>
    <row r="107" spans="1:70">
      <c r="A107" s="1" t="s">
        <v>85</v>
      </c>
      <c r="C107" s="1" t="s">
        <v>396</v>
      </c>
      <c r="E107" s="1" t="s">
        <v>441</v>
      </c>
      <c r="F107" s="8"/>
      <c r="H107" s="1" t="s">
        <v>528</v>
      </c>
      <c r="BH107" s="1">
        <v>1015740</v>
      </c>
      <c r="BI107" s="1">
        <v>1037873</v>
      </c>
      <c r="BJ107" s="1">
        <v>1069274</v>
      </c>
      <c r="BK107" s="1">
        <v>1089594</v>
      </c>
    </row>
    <row r="108" spans="1:70" ht="12" hidden="1" customHeight="1">
      <c r="A108" s="1" t="s">
        <v>85</v>
      </c>
      <c r="B108" s="1">
        <v>235</v>
      </c>
      <c r="C108" s="1" t="s">
        <v>411</v>
      </c>
      <c r="D108" s="1" t="s">
        <v>73</v>
      </c>
      <c r="E108" s="1" t="s">
        <v>77</v>
      </c>
      <c r="F108" s="8" t="s">
        <v>308</v>
      </c>
      <c r="H108" s="1" t="s">
        <v>545</v>
      </c>
      <c r="I108" s="35" t="s">
        <v>418</v>
      </c>
      <c r="AO108" s="1">
        <v>2.7</v>
      </c>
      <c r="AP108" s="1">
        <v>534</v>
      </c>
      <c r="AQ108" s="1">
        <v>13476</v>
      </c>
      <c r="AR108" s="1">
        <v>36715</v>
      </c>
      <c r="AS108" s="1">
        <v>66199</v>
      </c>
      <c r="AT108" s="1">
        <v>97105</v>
      </c>
      <c r="AU108" s="1">
        <v>124565</v>
      </c>
      <c r="AV108" s="1">
        <v>138909</v>
      </c>
      <c r="AW108" s="1">
        <v>148643.20000000001</v>
      </c>
      <c r="AX108" s="1">
        <v>150540.1</v>
      </c>
      <c r="AY108" s="1">
        <v>151156</v>
      </c>
      <c r="AZ108" s="1">
        <v>151447</v>
      </c>
      <c r="BA108" s="1">
        <v>155757.79999999999</v>
      </c>
      <c r="BB108" s="1">
        <v>0</v>
      </c>
      <c r="BC108" s="1">
        <v>10431</v>
      </c>
      <c r="BD108" s="1">
        <v>30482</v>
      </c>
      <c r="BE108" s="1">
        <v>58982</v>
      </c>
      <c r="BF108" s="1">
        <v>85480</v>
      </c>
      <c r="BG108" s="1">
        <v>106847</v>
      </c>
      <c r="BH108" s="1">
        <v>130339</v>
      </c>
      <c r="BI108" s="1">
        <v>141303.29999999999</v>
      </c>
      <c r="BJ108" s="1">
        <v>147642.6</v>
      </c>
      <c r="BK108" s="1">
        <v>149069.5</v>
      </c>
      <c r="BL108" s="1">
        <v>157618.79999999999</v>
      </c>
    </row>
    <row r="109" spans="1:70" ht="12" hidden="1" customHeight="1">
      <c r="A109" s="1" t="s">
        <v>85</v>
      </c>
      <c r="B109" s="1">
        <v>213</v>
      </c>
      <c r="C109" s="1" t="s">
        <v>500</v>
      </c>
      <c r="D109" s="1" t="s">
        <v>448</v>
      </c>
      <c r="E109" s="1" t="s">
        <v>77</v>
      </c>
      <c r="F109" s="1">
        <v>11</v>
      </c>
      <c r="G109" s="35" t="s">
        <v>249</v>
      </c>
      <c r="I109" s="35" t="s">
        <v>265</v>
      </c>
      <c r="N109" s="1">
        <v>14742</v>
      </c>
      <c r="O109" s="1">
        <v>14743</v>
      </c>
      <c r="P109" s="1">
        <v>14744</v>
      </c>
      <c r="R109" s="1">
        <v>14745</v>
      </c>
      <c r="S109" s="1">
        <v>14746</v>
      </c>
      <c r="T109" s="1">
        <v>14749</v>
      </c>
      <c r="U109" s="1">
        <v>14760</v>
      </c>
      <c r="V109" s="1">
        <v>14820</v>
      </c>
      <c r="W109" s="1">
        <v>14903</v>
      </c>
      <c r="X109" s="1">
        <v>14998</v>
      </c>
      <c r="Y109" s="1">
        <v>15221</v>
      </c>
      <c r="Z109" s="1">
        <v>15519</v>
      </c>
      <c r="AA109" s="1">
        <v>15779</v>
      </c>
      <c r="AB109" s="1">
        <v>15970</v>
      </c>
      <c r="AC109" s="1">
        <v>15970</v>
      </c>
      <c r="AD109" s="1">
        <v>15971</v>
      </c>
      <c r="AE109" s="1">
        <v>16009</v>
      </c>
      <c r="AF109" s="1">
        <v>17769</v>
      </c>
      <c r="AG109" s="1">
        <v>20815</v>
      </c>
      <c r="AH109" s="1">
        <v>21914</v>
      </c>
      <c r="AI109" s="1">
        <v>22358</v>
      </c>
      <c r="AJ109" s="1">
        <v>22806</v>
      </c>
      <c r="AK109" s="1">
        <v>23162</v>
      </c>
      <c r="AL109" s="1">
        <v>23535</v>
      </c>
      <c r="AM109" s="1">
        <v>23907</v>
      </c>
      <c r="AN109" s="1">
        <v>24184</v>
      </c>
      <c r="AO109" s="1">
        <v>24535</v>
      </c>
      <c r="AP109" s="1">
        <v>24871</v>
      </c>
      <c r="AQ109" s="1">
        <v>25204</v>
      </c>
      <c r="AR109" s="1">
        <v>25530</v>
      </c>
      <c r="AS109" s="1">
        <v>25918.6</v>
      </c>
      <c r="AT109" s="1">
        <v>26537</v>
      </c>
      <c r="AU109" s="1">
        <v>27838</v>
      </c>
      <c r="AV109" s="1">
        <v>28244</v>
      </c>
      <c r="AW109" s="1">
        <v>28304</v>
      </c>
      <c r="AX109" s="1">
        <v>28304</v>
      </c>
      <c r="AY109" s="1">
        <v>28342</v>
      </c>
      <c r="AZ109" s="1">
        <v>28418.35</v>
      </c>
      <c r="BA109" s="1">
        <v>28543.79</v>
      </c>
      <c r="BB109" s="1">
        <v>28675.439999999999</v>
      </c>
      <c r="BC109" s="1">
        <v>29030</v>
      </c>
      <c r="BD109" s="1">
        <v>29616</v>
      </c>
      <c r="BE109" s="1">
        <v>30604</v>
      </c>
      <c r="BF109" s="1">
        <v>31851</v>
      </c>
      <c r="BG109" s="1">
        <v>32829</v>
      </c>
      <c r="BH109" s="1">
        <v>33756</v>
      </c>
      <c r="BI109" s="1">
        <v>34369</v>
      </c>
      <c r="BJ109" s="1">
        <v>34514</v>
      </c>
      <c r="BK109" s="1">
        <v>34655.129999999997</v>
      </c>
      <c r="BL109" s="1">
        <v>34808.9</v>
      </c>
      <c r="BM109" s="1">
        <v>34965.919999999998</v>
      </c>
      <c r="BN109" s="1">
        <v>35142.699999999997</v>
      </c>
      <c r="BO109" s="1">
        <v>35173</v>
      </c>
    </row>
    <row r="110" spans="1:70" hidden="1">
      <c r="A110" s="1" t="s">
        <v>85</v>
      </c>
      <c r="B110" s="1">
        <v>226</v>
      </c>
      <c r="C110" s="1" t="s">
        <v>372</v>
      </c>
      <c r="D110" s="1" t="s">
        <v>80</v>
      </c>
      <c r="E110" s="1" t="s">
        <v>74</v>
      </c>
      <c r="F110" s="1">
        <v>26</v>
      </c>
      <c r="G110" s="35" t="s">
        <v>250</v>
      </c>
      <c r="H110" s="1" t="s">
        <v>373</v>
      </c>
      <c r="I110" s="106" t="s">
        <v>493</v>
      </c>
      <c r="AK110" s="1">
        <v>0</v>
      </c>
      <c r="AL110" s="1">
        <v>5</v>
      </c>
      <c r="AM110" s="1">
        <v>9</v>
      </c>
      <c r="AN110" s="1">
        <v>12</v>
      </c>
      <c r="AO110" s="1">
        <v>15</v>
      </c>
      <c r="AP110" s="1">
        <v>18</v>
      </c>
      <c r="AQ110" s="1">
        <v>22</v>
      </c>
      <c r="AR110" s="1">
        <v>25</v>
      </c>
      <c r="AS110" s="1">
        <v>28</v>
      </c>
      <c r="AT110" s="1">
        <v>32</v>
      </c>
      <c r="AU110" s="1">
        <v>32</v>
      </c>
      <c r="AV110" s="1">
        <v>33</v>
      </c>
      <c r="AW110" s="1">
        <v>34</v>
      </c>
      <c r="AX110" s="1">
        <v>38</v>
      </c>
      <c r="AY110" s="1">
        <v>42</v>
      </c>
      <c r="AZ110" s="1">
        <v>45</v>
      </c>
      <c r="BA110" s="1">
        <v>48</v>
      </c>
      <c r="BB110" s="1">
        <v>52</v>
      </c>
      <c r="BC110" s="1">
        <v>55</v>
      </c>
      <c r="BD110" s="1">
        <v>60</v>
      </c>
      <c r="BE110" s="1">
        <v>64</v>
      </c>
      <c r="BF110" s="1">
        <v>68</v>
      </c>
      <c r="BG110" s="1">
        <v>68</v>
      </c>
      <c r="BH110" s="1">
        <v>68</v>
      </c>
      <c r="BI110" s="1">
        <v>68</v>
      </c>
      <c r="BJ110" s="1">
        <v>68</v>
      </c>
      <c r="BK110" s="1">
        <v>68</v>
      </c>
      <c r="BL110" s="1">
        <v>68</v>
      </c>
      <c r="BM110" s="1">
        <v>69</v>
      </c>
      <c r="BN110" s="1">
        <v>72</v>
      </c>
      <c r="BO110" s="1">
        <v>75</v>
      </c>
      <c r="BP110" s="1">
        <v>77</v>
      </c>
      <c r="BQ110" s="1">
        <v>78</v>
      </c>
    </row>
    <row r="111" spans="1:70" hidden="1">
      <c r="A111" s="1" t="s">
        <v>85</v>
      </c>
      <c r="C111" s="1" t="s">
        <v>444</v>
      </c>
      <c r="D111" s="1" t="s">
        <v>80</v>
      </c>
      <c r="E111" s="1" t="s">
        <v>74</v>
      </c>
      <c r="F111" s="8">
        <v>23</v>
      </c>
      <c r="G111" s="35" t="s">
        <v>250</v>
      </c>
      <c r="H111" s="1" t="s">
        <v>531</v>
      </c>
      <c r="I111" s="35" t="s">
        <v>445</v>
      </c>
      <c r="BI111" s="1">
        <v>2121</v>
      </c>
    </row>
    <row r="112" spans="1:70" hidden="1">
      <c r="A112" s="1" t="s">
        <v>85</v>
      </c>
      <c r="C112" s="1" t="s">
        <v>460</v>
      </c>
      <c r="D112" s="1" t="s">
        <v>314</v>
      </c>
      <c r="E112" s="1" t="s">
        <v>74</v>
      </c>
      <c r="F112" s="8" t="s">
        <v>459</v>
      </c>
      <c r="G112" s="106" t="s">
        <v>249</v>
      </c>
      <c r="I112" s="106" t="s">
        <v>461</v>
      </c>
      <c r="AY112" s="1">
        <v>0</v>
      </c>
      <c r="AZ112" s="1">
        <v>2</v>
      </c>
      <c r="BA112" s="1">
        <v>70</v>
      </c>
      <c r="BB112" s="1">
        <v>108</v>
      </c>
      <c r="BC112" s="1">
        <v>156</v>
      </c>
      <c r="BD112" s="1">
        <v>210</v>
      </c>
      <c r="BE112" s="1">
        <v>259</v>
      </c>
      <c r="BF112" s="1">
        <v>317</v>
      </c>
      <c r="BG112" s="1">
        <v>381</v>
      </c>
      <c r="BH112" s="1">
        <v>446</v>
      </c>
      <c r="BI112" s="1">
        <v>509</v>
      </c>
      <c r="BJ112" s="1">
        <v>582</v>
      </c>
      <c r="BK112" s="1">
        <v>645</v>
      </c>
      <c r="BL112" s="1">
        <v>707</v>
      </c>
      <c r="BM112" s="1">
        <v>760</v>
      </c>
      <c r="BN112" s="1">
        <v>823</v>
      </c>
      <c r="BO112" s="1">
        <v>897</v>
      </c>
      <c r="BP112" s="1">
        <v>970</v>
      </c>
      <c r="BQ112" s="1">
        <v>1031</v>
      </c>
      <c r="BR112" s="1">
        <v>1091</v>
      </c>
    </row>
    <row r="113" spans="1:104" hidden="1">
      <c r="A113" s="1" t="s">
        <v>85</v>
      </c>
      <c r="B113" s="1">
        <v>248</v>
      </c>
      <c r="C113" s="1" t="s">
        <v>491</v>
      </c>
      <c r="D113" s="1" t="s">
        <v>430</v>
      </c>
      <c r="E113" s="1" t="s">
        <v>74</v>
      </c>
      <c r="F113" s="8">
        <v>37</v>
      </c>
      <c r="G113" s="35" t="s">
        <v>467</v>
      </c>
      <c r="H113" s="1" t="s">
        <v>468</v>
      </c>
      <c r="I113" s="35" t="s">
        <v>469</v>
      </c>
      <c r="BA113" s="1">
        <v>0</v>
      </c>
      <c r="BB113" s="1">
        <v>15</v>
      </c>
      <c r="BC113" s="1">
        <v>26</v>
      </c>
      <c r="BD113" s="1">
        <v>31</v>
      </c>
      <c r="BE113" s="1">
        <v>39</v>
      </c>
      <c r="BF113" s="1">
        <v>46</v>
      </c>
      <c r="BG113" s="1">
        <v>54</v>
      </c>
      <c r="BH113" s="1">
        <v>64</v>
      </c>
      <c r="BI113" s="1">
        <v>105</v>
      </c>
      <c r="BJ113" s="1">
        <v>129</v>
      </c>
      <c r="BK113" s="1">
        <v>165</v>
      </c>
      <c r="BL113" s="1">
        <v>232</v>
      </c>
      <c r="BM113" s="1">
        <v>257</v>
      </c>
      <c r="BN113" s="1">
        <v>287</v>
      </c>
      <c r="BO113" s="1">
        <v>301</v>
      </c>
      <c r="BP113" s="1">
        <v>314</v>
      </c>
      <c r="BQ113" s="1">
        <v>321</v>
      </c>
      <c r="BR113" s="1">
        <v>322</v>
      </c>
      <c r="BS113" s="1">
        <v>328</v>
      </c>
      <c r="BT113" s="1">
        <v>329</v>
      </c>
      <c r="BU113" s="1">
        <v>330</v>
      </c>
      <c r="BV113" s="1">
        <v>369</v>
      </c>
      <c r="BW113" s="1">
        <v>446</v>
      </c>
      <c r="BX113" s="1">
        <v>497</v>
      </c>
      <c r="BY113" s="1">
        <v>525</v>
      </c>
      <c r="BZ113" s="1">
        <v>558</v>
      </c>
      <c r="CA113" s="1">
        <v>589</v>
      </c>
      <c r="CB113" s="1">
        <v>589</v>
      </c>
      <c r="CC113" s="1">
        <v>617</v>
      </c>
    </row>
    <row r="114" spans="1:104" ht="12" hidden="1" customHeight="1">
      <c r="A114" s="1" t="s">
        <v>85</v>
      </c>
      <c r="B114" s="1">
        <v>235</v>
      </c>
      <c r="C114" s="1" t="s">
        <v>411</v>
      </c>
      <c r="D114" s="1" t="s">
        <v>73</v>
      </c>
      <c r="E114" s="1" t="s">
        <v>77</v>
      </c>
      <c r="F114" s="8" t="s">
        <v>308</v>
      </c>
      <c r="H114" s="1" t="s">
        <v>637</v>
      </c>
      <c r="I114" s="35" t="s">
        <v>638</v>
      </c>
      <c r="CC114" s="1">
        <v>143075</v>
      </c>
      <c r="CD114" s="1">
        <v>157693</v>
      </c>
      <c r="CE114" s="222">
        <v>170721</v>
      </c>
    </row>
    <row r="115" spans="1:104" hidden="1">
      <c r="A115" s="1" t="s">
        <v>85</v>
      </c>
      <c r="B115" s="1">
        <v>245</v>
      </c>
      <c r="C115" s="1" t="s">
        <v>452</v>
      </c>
      <c r="D115" s="1" t="s">
        <v>326</v>
      </c>
      <c r="E115" s="1" t="s">
        <v>74</v>
      </c>
      <c r="F115" s="8">
        <v>13</v>
      </c>
      <c r="G115" s="35" t="s">
        <v>250</v>
      </c>
      <c r="I115" s="106" t="s">
        <v>453</v>
      </c>
      <c r="AX115" s="1">
        <v>0</v>
      </c>
      <c r="AY115" s="1">
        <v>3</v>
      </c>
      <c r="AZ115" s="1">
        <v>5</v>
      </c>
      <c r="BA115" s="1">
        <v>8</v>
      </c>
      <c r="BB115" s="1">
        <v>11</v>
      </c>
      <c r="BC115" s="1">
        <v>14</v>
      </c>
      <c r="BD115" s="1">
        <v>17</v>
      </c>
      <c r="BE115" s="1">
        <v>20</v>
      </c>
      <c r="BF115" s="1">
        <v>24</v>
      </c>
      <c r="BG115" s="1">
        <v>27</v>
      </c>
      <c r="BH115" s="1">
        <v>30</v>
      </c>
      <c r="BI115" s="1">
        <v>33</v>
      </c>
      <c r="BJ115" s="1">
        <v>35</v>
      </c>
      <c r="BK115" s="1">
        <v>38</v>
      </c>
      <c r="BL115" s="1">
        <v>40</v>
      </c>
      <c r="BM115" s="1">
        <v>42</v>
      </c>
      <c r="BN115" s="1">
        <v>45</v>
      </c>
      <c r="BO115" s="1">
        <v>48</v>
      </c>
      <c r="BP115" s="1">
        <v>50</v>
      </c>
      <c r="BQ115" s="1">
        <v>52</v>
      </c>
      <c r="BR115" s="1">
        <v>54</v>
      </c>
      <c r="BS115" s="1">
        <v>56</v>
      </c>
      <c r="BT115" s="1">
        <v>58</v>
      </c>
      <c r="BU115" s="1">
        <v>59</v>
      </c>
      <c r="BV115" s="1">
        <v>60</v>
      </c>
      <c r="BW115" s="1">
        <v>60</v>
      </c>
      <c r="BX115" s="1">
        <v>61</v>
      </c>
      <c r="BY115" s="1">
        <v>62</v>
      </c>
      <c r="BZ115" s="1">
        <v>62</v>
      </c>
      <c r="CA115" s="1">
        <v>64</v>
      </c>
      <c r="CB115" s="1">
        <v>66</v>
      </c>
      <c r="CC115" s="1">
        <v>67</v>
      </c>
      <c r="CD115" s="1">
        <v>70</v>
      </c>
      <c r="CE115" s="1">
        <v>72</v>
      </c>
      <c r="CF115" s="1">
        <v>74</v>
      </c>
      <c r="CG115" s="1">
        <v>74</v>
      </c>
      <c r="CH115" s="1">
        <v>74</v>
      </c>
    </row>
    <row r="116" spans="1:104" ht="12" hidden="1" customHeight="1">
      <c r="A116" s="1" t="s">
        <v>85</v>
      </c>
      <c r="B116" s="1">
        <v>219</v>
      </c>
      <c r="C116" s="1" t="s">
        <v>83</v>
      </c>
      <c r="E116" s="1" t="s">
        <v>74</v>
      </c>
      <c r="F116" s="8" t="s">
        <v>83</v>
      </c>
      <c r="G116" s="35" t="s">
        <v>251</v>
      </c>
      <c r="H116" s="1" t="s">
        <v>319</v>
      </c>
      <c r="I116" s="35" t="s">
        <v>271</v>
      </c>
      <c r="J116" s="1">
        <v>419565</v>
      </c>
      <c r="K116" s="1">
        <v>425106</v>
      </c>
      <c r="L116" s="1">
        <v>429867</v>
      </c>
      <c r="M116" s="1">
        <v>435732</v>
      </c>
      <c r="N116" s="1">
        <v>441206</v>
      </c>
      <c r="O116" s="1">
        <v>446765</v>
      </c>
      <c r="P116" s="1">
        <v>450727</v>
      </c>
      <c r="Q116" s="1">
        <v>455497</v>
      </c>
      <c r="R116" s="1">
        <v>458795</v>
      </c>
      <c r="S116" s="1">
        <v>460985</v>
      </c>
      <c r="T116" s="1">
        <v>463878</v>
      </c>
      <c r="U116" s="1">
        <v>466098</v>
      </c>
      <c r="V116" s="1">
        <v>467754</v>
      </c>
      <c r="W116" s="1">
        <v>470061</v>
      </c>
      <c r="X116" s="1">
        <v>472089</v>
      </c>
      <c r="Y116" s="1">
        <v>473909</v>
      </c>
      <c r="Z116" s="1">
        <v>475715</v>
      </c>
      <c r="AA116" s="1">
        <v>477371</v>
      </c>
      <c r="AB116" s="1">
        <v>480202</v>
      </c>
      <c r="AC116" s="1">
        <v>481804</v>
      </c>
      <c r="AD116" s="1">
        <v>483173</v>
      </c>
      <c r="AE116" s="1">
        <v>485509</v>
      </c>
      <c r="AF116" s="1">
        <v>486863</v>
      </c>
      <c r="AG116" s="1">
        <v>487992</v>
      </c>
      <c r="AH116" s="1">
        <v>489228</v>
      </c>
      <c r="AI116" s="1">
        <v>490500</v>
      </c>
      <c r="AJ116" s="1">
        <v>491971</v>
      </c>
      <c r="AK116" s="1">
        <v>493365</v>
      </c>
      <c r="AL116" s="1">
        <v>494974</v>
      </c>
      <c r="AM116" s="1">
        <v>496528</v>
      </c>
      <c r="AN116" s="1">
        <v>497397</v>
      </c>
      <c r="AO116" s="1">
        <v>498361</v>
      </c>
      <c r="AP116" s="1">
        <v>499344</v>
      </c>
      <c r="AQ116" s="1">
        <v>500604</v>
      </c>
      <c r="AR116" s="1">
        <v>501838</v>
      </c>
      <c r="AS116" s="1">
        <v>502998</v>
      </c>
      <c r="AT116" s="1">
        <v>504270</v>
      </c>
      <c r="AU116" s="1">
        <v>505823</v>
      </c>
      <c r="AV116" s="1">
        <v>507271</v>
      </c>
      <c r="AW116" s="1">
        <v>508624</v>
      </c>
      <c r="AX116" s="1">
        <v>510259</v>
      </c>
      <c r="AY116" s="1">
        <v>511914</v>
      </c>
      <c r="AZ116" s="1">
        <v>513813</v>
      </c>
      <c r="BA116" s="1">
        <v>515752</v>
      </c>
      <c r="BB116" s="1">
        <v>519074</v>
      </c>
      <c r="BC116" s="1">
        <v>521162</v>
      </c>
      <c r="BD116" s="1">
        <v>523125</v>
      </c>
      <c r="BE116" s="1">
        <v>524231</v>
      </c>
      <c r="BF116" s="1">
        <v>525465</v>
      </c>
      <c r="BG116" s="1">
        <v>526609</v>
      </c>
      <c r="BH116" s="1">
        <v>527744</v>
      </c>
      <c r="BI116" s="1">
        <v>529094</v>
      </c>
      <c r="BJ116" s="1">
        <v>530401</v>
      </c>
      <c r="BK116" s="1">
        <v>531569</v>
      </c>
      <c r="BL116" s="1">
        <v>533214</v>
      </c>
      <c r="BM116" s="1">
        <v>535639</v>
      </c>
      <c r="BN116" s="1">
        <v>537730</v>
      </c>
      <c r="BO116" s="1">
        <v>539202</v>
      </c>
      <c r="BP116" s="1">
        <v>540537</v>
      </c>
      <c r="BQ116" s="1">
        <v>541922</v>
      </c>
      <c r="BR116" s="1">
        <v>543940</v>
      </c>
      <c r="BS116" s="1">
        <v>545499</v>
      </c>
      <c r="BT116" s="1">
        <v>546799</v>
      </c>
      <c r="BU116" s="1">
        <v>548230</v>
      </c>
      <c r="BV116" s="1">
        <v>549596</v>
      </c>
      <c r="BW116" s="1">
        <v>551831</v>
      </c>
      <c r="BX116" s="1">
        <v>553459</v>
      </c>
      <c r="BY116" s="1">
        <v>555192</v>
      </c>
      <c r="BZ116" s="1">
        <v>557337</v>
      </c>
      <c r="CA116" s="1">
        <v>559204</v>
      </c>
      <c r="CB116" s="1">
        <v>560697</v>
      </c>
      <c r="CC116" s="1">
        <v>562103</v>
      </c>
      <c r="CD116" s="1">
        <v>563466</v>
      </c>
      <c r="CE116" s="1">
        <v>565106</v>
      </c>
      <c r="CF116" s="1">
        <v>566612</v>
      </c>
      <c r="CG116" s="1">
        <v>568179</v>
      </c>
      <c r="CH116" s="1">
        <v>569914</v>
      </c>
      <c r="CI116" s="1">
        <v>570995</v>
      </c>
      <c r="CJ116" s="1">
        <v>572713</v>
      </c>
      <c r="CK116" s="1">
        <v>574315</v>
      </c>
      <c r="CL116" s="1">
        <v>575967</v>
      </c>
      <c r="CM116" s="1">
        <v>577350</v>
      </c>
      <c r="CN116" s="1">
        <v>578784</v>
      </c>
      <c r="CO116" s="1">
        <v>580077</v>
      </c>
      <c r="CP116" s="1">
        <v>580458</v>
      </c>
    </row>
    <row r="117" spans="1:104" ht="12" hidden="1" customHeight="1">
      <c r="A117" s="1" t="s">
        <v>85</v>
      </c>
      <c r="B117" s="1">
        <v>220</v>
      </c>
      <c r="C117" s="1" t="s">
        <v>84</v>
      </c>
      <c r="E117" s="1" t="s">
        <v>77</v>
      </c>
      <c r="F117" s="1">
        <v>3</v>
      </c>
      <c r="G117" s="35" t="s">
        <v>247</v>
      </c>
      <c r="H117" s="6"/>
      <c r="I117" s="35" t="s">
        <v>272</v>
      </c>
      <c r="AO117" s="1">
        <v>2083</v>
      </c>
      <c r="AP117" s="1">
        <v>3226</v>
      </c>
      <c r="AQ117" s="1">
        <v>24273</v>
      </c>
      <c r="AR117" s="1">
        <v>69975</v>
      </c>
      <c r="AS117" s="1">
        <v>122839</v>
      </c>
      <c r="AT117" s="1">
        <v>183423</v>
      </c>
      <c r="AU117" s="1">
        <v>247600</v>
      </c>
      <c r="AV117" s="1">
        <v>274110</v>
      </c>
      <c r="AW117" s="1">
        <v>290522</v>
      </c>
      <c r="AX117" s="1">
        <v>292797</v>
      </c>
      <c r="AY117" s="1">
        <v>293645</v>
      </c>
      <c r="AZ117" s="1">
        <v>294151</v>
      </c>
      <c r="BA117" s="1">
        <v>294490</v>
      </c>
      <c r="BB117" s="1">
        <v>297430</v>
      </c>
      <c r="BC117" s="1">
        <v>322549</v>
      </c>
      <c r="BD117" s="1">
        <v>369479</v>
      </c>
      <c r="BE117" s="1">
        <v>435906</v>
      </c>
      <c r="BF117" s="1">
        <v>508583</v>
      </c>
      <c r="BG117" s="1">
        <v>570148</v>
      </c>
      <c r="BH117" s="1">
        <v>631154</v>
      </c>
      <c r="BI117" s="1">
        <v>657332</v>
      </c>
      <c r="BJ117" s="1">
        <v>662348</v>
      </c>
      <c r="BK117" s="1">
        <v>664685</v>
      </c>
      <c r="BL117" s="1">
        <v>665199</v>
      </c>
      <c r="BM117" s="1">
        <v>665634</v>
      </c>
      <c r="BN117" s="1">
        <v>671932</v>
      </c>
      <c r="BO117" s="1">
        <v>695518</v>
      </c>
      <c r="BP117" s="1">
        <v>754696</v>
      </c>
      <c r="BQ117" s="1">
        <v>833132</v>
      </c>
      <c r="BR117" s="1">
        <v>911461</v>
      </c>
      <c r="BS117" s="1">
        <v>977105</v>
      </c>
      <c r="BT117" s="1">
        <v>1023266</v>
      </c>
      <c r="BU117" s="1">
        <v>1035692</v>
      </c>
      <c r="BV117" s="1">
        <v>1041097</v>
      </c>
      <c r="BW117" s="1">
        <v>1042880</v>
      </c>
      <c r="BX117" s="1">
        <v>1043753</v>
      </c>
      <c r="BY117" s="1">
        <v>1044952</v>
      </c>
      <c r="BZ117" s="1">
        <v>1049241</v>
      </c>
      <c r="CA117" s="1">
        <v>1072598</v>
      </c>
      <c r="CB117" s="1">
        <v>1123593</v>
      </c>
      <c r="CC117" s="1">
        <v>1196955</v>
      </c>
      <c r="CD117" s="1">
        <v>1281365</v>
      </c>
      <c r="CE117" s="1">
        <v>1357990</v>
      </c>
      <c r="CF117" s="1">
        <v>1410112</v>
      </c>
      <c r="CG117" s="1">
        <v>1439492</v>
      </c>
      <c r="CH117" s="1">
        <v>1448096</v>
      </c>
      <c r="CI117" s="1">
        <v>1453903</v>
      </c>
      <c r="CJ117" s="1">
        <v>1457186</v>
      </c>
      <c r="CK117" s="1">
        <v>1460294</v>
      </c>
      <c r="CL117" s="1">
        <v>1468103</v>
      </c>
      <c r="CM117" s="1">
        <v>1510051</v>
      </c>
      <c r="CN117" s="1">
        <v>1562761</v>
      </c>
      <c r="CO117" s="1">
        <v>1616469</v>
      </c>
      <c r="CP117" s="1">
        <v>1712411</v>
      </c>
      <c r="CQ117" s="1">
        <v>1718416</v>
      </c>
      <c r="CR117" s="1">
        <v>0</v>
      </c>
    </row>
    <row r="118" spans="1:104" ht="12" customHeight="1">
      <c r="A118" s="1" t="s">
        <v>85</v>
      </c>
      <c r="B118" s="1">
        <v>272</v>
      </c>
      <c r="C118" s="1" t="s">
        <v>81</v>
      </c>
      <c r="E118" s="1" t="s">
        <v>583</v>
      </c>
      <c r="F118" s="8"/>
      <c r="BQ118" s="1">
        <v>66029</v>
      </c>
      <c r="BR118" s="1">
        <v>70504</v>
      </c>
      <c r="BS118" s="1">
        <v>73454</v>
      </c>
      <c r="BT118" s="1">
        <v>77009</v>
      </c>
      <c r="BU118" s="1">
        <v>80217</v>
      </c>
      <c r="BV118" s="1">
        <v>88750</v>
      </c>
      <c r="BW118" s="1">
        <v>92029</v>
      </c>
      <c r="BX118" s="1">
        <v>98259</v>
      </c>
      <c r="BY118" s="1">
        <v>102829</v>
      </c>
      <c r="BZ118" s="1">
        <v>109587</v>
      </c>
      <c r="CA118" s="1">
        <v>116989</v>
      </c>
      <c r="CB118" s="1">
        <v>121038</v>
      </c>
      <c r="CC118" s="1">
        <v>124165</v>
      </c>
      <c r="CD118" s="1">
        <v>128928</v>
      </c>
      <c r="CE118" s="1">
        <v>131522</v>
      </c>
      <c r="CF118" s="1">
        <v>2606</v>
      </c>
      <c r="CG118" s="1">
        <v>13554</v>
      </c>
      <c r="CH118" s="224">
        <v>18786</v>
      </c>
      <c r="CI118" s="224">
        <v>24502</v>
      </c>
      <c r="CJ118" s="224">
        <v>27727</v>
      </c>
      <c r="CK118" s="224">
        <v>31324</v>
      </c>
      <c r="CL118" s="224">
        <v>33779</v>
      </c>
      <c r="CM118" s="224">
        <v>38333</v>
      </c>
      <c r="CN118" s="224">
        <v>43769</v>
      </c>
      <c r="CO118" s="224">
        <v>47091</v>
      </c>
      <c r="CP118" s="224">
        <v>51920</v>
      </c>
      <c r="CQ118" s="1">
        <v>53122</v>
      </c>
      <c r="CR118" s="1">
        <v>0</v>
      </c>
    </row>
    <row r="119" spans="1:104" hidden="1">
      <c r="A119" s="1" t="s">
        <v>85</v>
      </c>
      <c r="B119" s="1">
        <v>231</v>
      </c>
      <c r="C119" s="1" t="s">
        <v>399</v>
      </c>
      <c r="D119" s="1" t="s">
        <v>430</v>
      </c>
      <c r="E119" s="1" t="s">
        <v>74</v>
      </c>
      <c r="F119" s="8" t="s">
        <v>492</v>
      </c>
      <c r="G119" s="35" t="s">
        <v>250</v>
      </c>
      <c r="I119" s="106" t="s">
        <v>494</v>
      </c>
      <c r="AN119" s="1">
        <v>1</v>
      </c>
      <c r="AO119" s="1">
        <v>3.5</v>
      </c>
      <c r="AP119" s="1">
        <v>8</v>
      </c>
      <c r="AQ119" s="1">
        <v>12</v>
      </c>
      <c r="AR119" s="1">
        <v>20</v>
      </c>
      <c r="AS119" s="1">
        <v>25</v>
      </c>
      <c r="AT119" s="1">
        <v>27</v>
      </c>
      <c r="AU119" s="1">
        <v>28</v>
      </c>
      <c r="AV119" s="1">
        <v>33</v>
      </c>
      <c r="AW119" s="1">
        <v>46</v>
      </c>
      <c r="AX119" s="1">
        <v>65</v>
      </c>
      <c r="AY119" s="1">
        <v>88</v>
      </c>
      <c r="AZ119" s="1">
        <v>106</v>
      </c>
      <c r="BA119" s="1">
        <v>117</v>
      </c>
      <c r="BB119" s="1">
        <v>126</v>
      </c>
      <c r="BC119" s="1">
        <v>130</v>
      </c>
      <c r="BD119" s="1">
        <v>135</v>
      </c>
      <c r="BE119" s="1">
        <v>141</v>
      </c>
      <c r="BF119" s="1">
        <v>143</v>
      </c>
      <c r="BG119" s="1">
        <v>147</v>
      </c>
      <c r="BH119" s="1">
        <v>151</v>
      </c>
      <c r="BI119" s="1">
        <v>155</v>
      </c>
      <c r="BJ119" s="1">
        <v>157</v>
      </c>
      <c r="BK119" s="1">
        <v>161</v>
      </c>
      <c r="BL119" s="1">
        <v>166</v>
      </c>
      <c r="BM119" s="1">
        <v>170</v>
      </c>
      <c r="BN119" s="1">
        <v>175</v>
      </c>
      <c r="BO119" s="1">
        <v>182</v>
      </c>
      <c r="BP119" s="1">
        <v>185</v>
      </c>
      <c r="BQ119" s="1">
        <v>186</v>
      </c>
      <c r="BR119" s="1">
        <v>190</v>
      </c>
      <c r="BS119" s="1">
        <v>195</v>
      </c>
      <c r="BT119" s="1">
        <v>199</v>
      </c>
      <c r="BU119" s="1">
        <v>201</v>
      </c>
      <c r="BV119" s="1">
        <v>207</v>
      </c>
      <c r="BW119" s="1">
        <v>216</v>
      </c>
      <c r="BX119" s="1">
        <v>220</v>
      </c>
      <c r="BY119" s="1">
        <v>223</v>
      </c>
      <c r="BZ119" s="1">
        <v>225</v>
      </c>
      <c r="CA119" s="1">
        <v>230</v>
      </c>
      <c r="CB119" s="1">
        <v>232</v>
      </c>
      <c r="CC119" s="1">
        <v>240</v>
      </c>
      <c r="CD119" s="1">
        <v>241</v>
      </c>
      <c r="CE119" s="1">
        <v>242</v>
      </c>
      <c r="CF119" s="1">
        <v>242</v>
      </c>
      <c r="CG119" s="1">
        <v>242</v>
      </c>
      <c r="CH119" s="1">
        <v>242</v>
      </c>
      <c r="CI119" s="1">
        <v>242</v>
      </c>
      <c r="CJ119" s="1">
        <v>242</v>
      </c>
      <c r="CK119" s="1">
        <v>242</v>
      </c>
      <c r="CL119" s="1">
        <v>242</v>
      </c>
      <c r="CM119" s="1">
        <v>242</v>
      </c>
      <c r="CN119" s="1">
        <v>242</v>
      </c>
      <c r="CO119" s="1">
        <v>242</v>
      </c>
      <c r="CP119" s="1">
        <v>242</v>
      </c>
      <c r="CQ119" s="1">
        <v>242</v>
      </c>
      <c r="CR119" s="1">
        <v>242</v>
      </c>
      <c r="CS119" s="1">
        <v>242</v>
      </c>
      <c r="CT119" s="1">
        <v>242</v>
      </c>
      <c r="CU119" s="1">
        <v>242</v>
      </c>
      <c r="CV119" s="1">
        <v>242</v>
      </c>
      <c r="CW119" s="1">
        <v>242</v>
      </c>
      <c r="CX119" s="1">
        <v>242</v>
      </c>
    </row>
    <row r="120" spans="1:104" hidden="1">
      <c r="A120" s="1" t="s">
        <v>85</v>
      </c>
      <c r="B120" s="1">
        <v>232</v>
      </c>
      <c r="C120" s="1" t="s">
        <v>401</v>
      </c>
      <c r="D120" s="1" t="s">
        <v>612</v>
      </c>
      <c r="E120" s="1" t="s">
        <v>74</v>
      </c>
      <c r="F120" s="1">
        <v>16</v>
      </c>
      <c r="G120" s="35" t="s">
        <v>250</v>
      </c>
      <c r="H120" s="1" t="s">
        <v>677</v>
      </c>
      <c r="I120" s="35" t="s">
        <v>406</v>
      </c>
      <c r="AO120" s="1">
        <v>1</v>
      </c>
      <c r="AP120" s="1">
        <v>4</v>
      </c>
      <c r="AQ120" s="1">
        <v>4</v>
      </c>
      <c r="AR120" s="1">
        <v>8</v>
      </c>
      <c r="AS120" s="1">
        <v>11</v>
      </c>
      <c r="AT120" s="1">
        <v>18</v>
      </c>
      <c r="AU120" s="1">
        <v>23</v>
      </c>
      <c r="AV120" s="1">
        <v>27</v>
      </c>
      <c r="AW120" s="1">
        <v>31</v>
      </c>
      <c r="AX120" s="1">
        <v>35</v>
      </c>
      <c r="AY120" s="1">
        <v>39</v>
      </c>
      <c r="AZ120" s="1">
        <v>43</v>
      </c>
      <c r="BA120" s="1">
        <v>49</v>
      </c>
      <c r="BB120" s="1">
        <v>53</v>
      </c>
      <c r="BC120" s="1">
        <v>56</v>
      </c>
      <c r="BD120" s="1">
        <v>62</v>
      </c>
      <c r="BE120" s="1">
        <v>64</v>
      </c>
      <c r="BF120" s="1">
        <v>68</v>
      </c>
      <c r="BG120" s="1">
        <v>71</v>
      </c>
      <c r="BH120" s="1">
        <v>74</v>
      </c>
      <c r="BI120" s="1">
        <v>79</v>
      </c>
      <c r="BJ120" s="1">
        <v>83</v>
      </c>
      <c r="BK120" s="1">
        <v>85</v>
      </c>
      <c r="BL120" s="1">
        <v>88</v>
      </c>
      <c r="BM120" s="1">
        <v>91</v>
      </c>
      <c r="BN120" s="1">
        <v>94</v>
      </c>
      <c r="BO120" s="1">
        <v>98</v>
      </c>
      <c r="BP120" s="1">
        <v>99</v>
      </c>
      <c r="BQ120" s="1">
        <v>100</v>
      </c>
      <c r="BR120" s="1">
        <v>102</v>
      </c>
      <c r="BS120" s="1">
        <v>104</v>
      </c>
      <c r="BT120" s="1">
        <v>108</v>
      </c>
      <c r="BU120" s="1">
        <v>109</v>
      </c>
      <c r="BV120" s="1">
        <v>112</v>
      </c>
      <c r="BW120" s="1">
        <v>115</v>
      </c>
      <c r="BX120" s="1">
        <v>118</v>
      </c>
      <c r="BY120" s="1">
        <v>121</v>
      </c>
      <c r="BZ120" s="1">
        <v>123</v>
      </c>
      <c r="CA120" s="1">
        <v>126</v>
      </c>
      <c r="CB120" s="1">
        <v>129</v>
      </c>
      <c r="CC120" s="1">
        <v>131</v>
      </c>
      <c r="CD120" s="1">
        <v>133</v>
      </c>
      <c r="CE120" s="1">
        <v>135</v>
      </c>
      <c r="CF120" s="1">
        <v>139</v>
      </c>
      <c r="CG120" s="1">
        <v>139</v>
      </c>
      <c r="CH120" s="1">
        <v>142</v>
      </c>
      <c r="CI120" s="1">
        <v>144</v>
      </c>
      <c r="CJ120" s="1">
        <v>148</v>
      </c>
      <c r="CK120" s="1">
        <v>152</v>
      </c>
      <c r="CL120" s="1">
        <v>155</v>
      </c>
      <c r="CM120" s="1">
        <v>157</v>
      </c>
      <c r="CN120" s="1">
        <v>159</v>
      </c>
      <c r="CO120" s="1">
        <v>162</v>
      </c>
      <c r="CP120" s="1">
        <v>178</v>
      </c>
      <c r="CQ120" s="1">
        <v>184</v>
      </c>
      <c r="CR120" s="1">
        <v>193</v>
      </c>
      <c r="CS120" s="1">
        <v>200</v>
      </c>
      <c r="CT120" s="1">
        <v>213</v>
      </c>
      <c r="CU120" s="1">
        <v>229</v>
      </c>
      <c r="CV120" s="1">
        <v>248</v>
      </c>
      <c r="CW120" s="1">
        <v>282</v>
      </c>
      <c r="CX120" s="1">
        <v>296</v>
      </c>
    </row>
    <row r="121" spans="1:104" hidden="1">
      <c r="A121" s="1" t="s">
        <v>85</v>
      </c>
      <c r="B121" s="1">
        <v>246</v>
      </c>
      <c r="C121" s="1" t="s">
        <v>456</v>
      </c>
      <c r="D121" s="1" t="s">
        <v>447</v>
      </c>
      <c r="E121" s="1" t="s">
        <v>74</v>
      </c>
      <c r="F121" s="8" t="s">
        <v>456</v>
      </c>
      <c r="H121" s="1" t="s">
        <v>676</v>
      </c>
      <c r="I121" s="35" t="s">
        <v>525</v>
      </c>
      <c r="BH121" s="1">
        <v>4337</v>
      </c>
      <c r="BI121" s="1">
        <v>4344</v>
      </c>
      <c r="BJ121" s="1">
        <v>4354</v>
      </c>
      <c r="BK121" s="1">
        <v>4364</v>
      </c>
      <c r="BL121" s="1">
        <v>4408</v>
      </c>
      <c r="BM121" s="1">
        <v>5137</v>
      </c>
      <c r="BN121" s="1">
        <v>5865</v>
      </c>
      <c r="BO121" s="1">
        <v>5881</v>
      </c>
      <c r="BP121" s="1">
        <v>5896</v>
      </c>
      <c r="BQ121" s="1">
        <v>5911</v>
      </c>
      <c r="BR121" s="1">
        <v>5935</v>
      </c>
      <c r="BS121" s="1">
        <v>5951</v>
      </c>
      <c r="BT121" s="1">
        <v>5977</v>
      </c>
      <c r="BU121" s="1">
        <v>6000</v>
      </c>
      <c r="BV121" s="1">
        <v>6024</v>
      </c>
      <c r="BW121" s="1">
        <v>6062</v>
      </c>
      <c r="BX121" s="1">
        <v>6096</v>
      </c>
      <c r="BY121" s="1">
        <v>6122</v>
      </c>
      <c r="BZ121" s="1">
        <v>6154</v>
      </c>
      <c r="CA121" s="1">
        <v>6180</v>
      </c>
      <c r="CB121" s="1">
        <v>6212</v>
      </c>
      <c r="CC121" s="1">
        <v>6240</v>
      </c>
      <c r="CD121" s="1">
        <v>6266</v>
      </c>
      <c r="CE121" s="1">
        <v>6288</v>
      </c>
      <c r="CF121" s="1">
        <v>6321</v>
      </c>
      <c r="CG121" s="1">
        <v>6350</v>
      </c>
      <c r="CH121" s="1">
        <v>6374</v>
      </c>
      <c r="CI121" s="1">
        <v>6399</v>
      </c>
      <c r="CJ121" s="1">
        <v>6429</v>
      </c>
      <c r="CK121" s="1">
        <v>6456</v>
      </c>
      <c r="CL121" s="1">
        <v>6479</v>
      </c>
      <c r="CM121" s="1">
        <v>6493</v>
      </c>
      <c r="CN121" s="1">
        <v>6520</v>
      </c>
      <c r="CO121" s="1">
        <v>6548</v>
      </c>
      <c r="CP121" s="1">
        <v>6568</v>
      </c>
      <c r="CQ121" s="1">
        <v>6600</v>
      </c>
      <c r="CR121" s="1">
        <v>6632</v>
      </c>
      <c r="CS121" s="1">
        <v>6860</v>
      </c>
      <c r="CT121" s="1">
        <v>7014</v>
      </c>
      <c r="CU121" s="1">
        <v>7078</v>
      </c>
      <c r="CV121" s="1">
        <v>7136</v>
      </c>
      <c r="CW121" s="1">
        <v>7169</v>
      </c>
      <c r="CX121" s="1">
        <v>7181</v>
      </c>
    </row>
    <row r="122" spans="1:104" hidden="1">
      <c r="A122" s="1" t="s">
        <v>85</v>
      </c>
      <c r="B122" s="1">
        <v>263</v>
      </c>
      <c r="C122" s="1" t="s">
        <v>456</v>
      </c>
      <c r="D122" s="1" t="s">
        <v>447</v>
      </c>
      <c r="E122" s="1" t="s">
        <v>74</v>
      </c>
      <c r="F122" s="8"/>
      <c r="G122" s="35" t="s">
        <v>556</v>
      </c>
      <c r="H122" s="1" t="s">
        <v>679</v>
      </c>
      <c r="I122" s="106" t="s">
        <v>558</v>
      </c>
      <c r="BN122" s="1">
        <v>0</v>
      </c>
      <c r="BO122" s="1">
        <v>2</v>
      </c>
      <c r="BP122" s="1">
        <v>9</v>
      </c>
      <c r="BQ122" s="1">
        <v>10</v>
      </c>
      <c r="BR122" s="1">
        <v>25</v>
      </c>
      <c r="BS122" s="1">
        <v>34</v>
      </c>
      <c r="BT122" s="1">
        <v>43</v>
      </c>
      <c r="BU122" s="1">
        <v>57</v>
      </c>
      <c r="BV122" s="1">
        <v>69</v>
      </c>
      <c r="BW122" s="1">
        <v>85</v>
      </c>
      <c r="BX122" s="1">
        <v>96</v>
      </c>
      <c r="BY122" s="1">
        <v>104</v>
      </c>
      <c r="BZ122" s="1">
        <v>117</v>
      </c>
      <c r="CA122" s="1">
        <v>128</v>
      </c>
      <c r="CB122" s="1">
        <v>138</v>
      </c>
      <c r="CC122" s="1">
        <v>148</v>
      </c>
      <c r="CD122" s="1">
        <v>160</v>
      </c>
      <c r="CE122" s="1">
        <v>173</v>
      </c>
      <c r="CF122" s="1">
        <v>184</v>
      </c>
      <c r="CG122" s="1">
        <v>195</v>
      </c>
      <c r="CH122" s="1">
        <v>209</v>
      </c>
      <c r="CI122" s="1">
        <v>219</v>
      </c>
      <c r="CJ122" s="1">
        <v>230</v>
      </c>
      <c r="CK122" s="1">
        <v>238</v>
      </c>
      <c r="CL122" s="1">
        <v>246</v>
      </c>
      <c r="CM122" s="1">
        <v>250</v>
      </c>
      <c r="CN122" s="1">
        <v>255</v>
      </c>
      <c r="CO122" s="1">
        <v>262</v>
      </c>
      <c r="CP122" s="1">
        <v>265</v>
      </c>
      <c r="CQ122" s="1">
        <v>274</v>
      </c>
      <c r="CR122" s="1">
        <v>280</v>
      </c>
      <c r="CS122" s="1">
        <v>285</v>
      </c>
      <c r="CT122" s="1">
        <v>368</v>
      </c>
      <c r="CU122" s="1">
        <v>1018</v>
      </c>
      <c r="CV122" s="1">
        <v>1105</v>
      </c>
      <c r="CW122" s="1">
        <v>1224</v>
      </c>
      <c r="CX122" s="1">
        <v>1281</v>
      </c>
    </row>
    <row r="123" spans="1:104" hidden="1">
      <c r="A123" s="1" t="s">
        <v>85</v>
      </c>
      <c r="B123" s="1">
        <v>268</v>
      </c>
      <c r="C123" s="1" t="s">
        <v>460</v>
      </c>
      <c r="D123" s="1" t="s">
        <v>314</v>
      </c>
      <c r="E123" s="1" t="s">
        <v>74</v>
      </c>
      <c r="F123" s="8" t="s">
        <v>459</v>
      </c>
      <c r="H123" s="1" t="s">
        <v>678</v>
      </c>
      <c r="I123" s="35" t="s">
        <v>579</v>
      </c>
      <c r="BQ123" s="1">
        <v>1</v>
      </c>
      <c r="BR123" s="1">
        <v>11</v>
      </c>
      <c r="BS123" s="1">
        <v>95</v>
      </c>
      <c r="BT123" s="1">
        <v>180</v>
      </c>
      <c r="BU123" s="1">
        <v>279</v>
      </c>
      <c r="BV123" s="1">
        <v>383</v>
      </c>
      <c r="BW123" s="1">
        <v>485</v>
      </c>
      <c r="BX123" s="1">
        <v>586</v>
      </c>
      <c r="BY123" s="1">
        <v>681</v>
      </c>
      <c r="BZ123" s="1">
        <v>800</v>
      </c>
      <c r="CA123" s="1">
        <v>888</v>
      </c>
      <c r="CB123" s="1">
        <v>962</v>
      </c>
      <c r="CC123" s="1">
        <v>1032</v>
      </c>
      <c r="CD123" s="1">
        <v>1081</v>
      </c>
      <c r="CE123" s="1">
        <v>1154</v>
      </c>
      <c r="CF123" s="1">
        <v>1240</v>
      </c>
      <c r="CG123" s="1">
        <v>1317</v>
      </c>
      <c r="CH123" s="1">
        <v>1389</v>
      </c>
      <c r="CI123" s="1">
        <v>1474</v>
      </c>
      <c r="CJ123" s="1">
        <v>1553</v>
      </c>
      <c r="CK123" s="1">
        <v>1625</v>
      </c>
      <c r="CL123" s="1">
        <v>1715</v>
      </c>
      <c r="CM123" s="1">
        <v>1809</v>
      </c>
      <c r="CN123" s="1">
        <v>1913</v>
      </c>
      <c r="CO123" s="1">
        <v>1996</v>
      </c>
      <c r="CP123" s="1">
        <v>2081</v>
      </c>
      <c r="CQ123" s="1">
        <v>2187</v>
      </c>
      <c r="CR123" s="1">
        <v>2283</v>
      </c>
      <c r="CS123" s="1">
        <v>2388</v>
      </c>
      <c r="CT123" s="1">
        <v>2497</v>
      </c>
      <c r="CU123" s="1">
        <v>2613</v>
      </c>
      <c r="CV123" s="1">
        <v>2725</v>
      </c>
      <c r="CW123" s="1">
        <v>2822</v>
      </c>
      <c r="CX123" s="1">
        <v>2911</v>
      </c>
    </row>
    <row r="124" spans="1:104" hidden="1">
      <c r="A124" s="1" t="s">
        <v>85</v>
      </c>
      <c r="B124" s="1">
        <v>273</v>
      </c>
      <c r="C124" s="1" t="s">
        <v>564</v>
      </c>
      <c r="D124" s="1" t="s">
        <v>596</v>
      </c>
      <c r="E124" s="1" t="s">
        <v>74</v>
      </c>
      <c r="F124" s="8" t="s">
        <v>565</v>
      </c>
      <c r="H124" s="1" t="s">
        <v>680</v>
      </c>
      <c r="I124" s="35" t="s">
        <v>262</v>
      </c>
      <c r="BS124" s="1">
        <v>1323</v>
      </c>
      <c r="BT124" s="1">
        <v>1350</v>
      </c>
      <c r="BU124" s="1">
        <v>1374</v>
      </c>
      <c r="BV124" s="1">
        <v>1398</v>
      </c>
      <c r="BW124" s="1">
        <v>1429</v>
      </c>
      <c r="BX124" s="1">
        <v>1452</v>
      </c>
      <c r="BY124" s="1">
        <v>1477</v>
      </c>
      <c r="BZ124" s="1">
        <v>1505</v>
      </c>
      <c r="CA124" s="1">
        <v>1538</v>
      </c>
      <c r="CB124" s="1">
        <v>1568</v>
      </c>
      <c r="CC124" s="1">
        <v>1601</v>
      </c>
      <c r="CD124" s="1">
        <v>1610</v>
      </c>
      <c r="CE124" s="1">
        <v>1633</v>
      </c>
      <c r="CF124" s="1">
        <v>1668</v>
      </c>
      <c r="CG124" s="1">
        <v>1692</v>
      </c>
      <c r="CH124" s="1">
        <v>1725</v>
      </c>
      <c r="CI124" s="1">
        <v>1746</v>
      </c>
      <c r="CJ124" s="1">
        <v>1746</v>
      </c>
      <c r="CK124" s="1">
        <v>1775</v>
      </c>
      <c r="CL124" s="1">
        <v>1786</v>
      </c>
      <c r="CM124" s="1">
        <v>1808</v>
      </c>
      <c r="CN124" s="1">
        <v>1852</v>
      </c>
      <c r="CO124" s="1">
        <v>1909</v>
      </c>
      <c r="CP124" s="1">
        <v>1954</v>
      </c>
      <c r="CQ124" s="1">
        <v>2062</v>
      </c>
      <c r="CR124" s="1">
        <v>2187</v>
      </c>
      <c r="CS124" s="1">
        <v>2308</v>
      </c>
      <c r="CT124" s="1">
        <v>2459</v>
      </c>
      <c r="CU124" s="1">
        <v>2518</v>
      </c>
      <c r="CV124" s="1">
        <v>2709</v>
      </c>
      <c r="CW124" s="1">
        <v>3078</v>
      </c>
      <c r="CX124" s="1">
        <v>3154</v>
      </c>
    </row>
    <row r="125" spans="1:104" hidden="1">
      <c r="A125" s="1" t="s">
        <v>85</v>
      </c>
      <c r="B125" s="1">
        <v>274</v>
      </c>
      <c r="C125" s="1" t="s">
        <v>593</v>
      </c>
      <c r="D125" s="1" t="s">
        <v>596</v>
      </c>
      <c r="E125" s="1" t="s">
        <v>74</v>
      </c>
      <c r="F125" s="8" t="s">
        <v>571</v>
      </c>
      <c r="H125" s="1" t="s">
        <v>681</v>
      </c>
      <c r="I125" s="35" t="s">
        <v>607</v>
      </c>
      <c r="BT125" s="1">
        <v>0</v>
      </c>
      <c r="BU125" s="1">
        <v>4</v>
      </c>
      <c r="BV125" s="1">
        <v>12</v>
      </c>
      <c r="BW125" s="1">
        <v>27</v>
      </c>
      <c r="BX125" s="1">
        <v>35</v>
      </c>
      <c r="BY125" s="1">
        <v>45</v>
      </c>
      <c r="BZ125" s="1">
        <v>58</v>
      </c>
      <c r="CA125" s="1">
        <v>70</v>
      </c>
      <c r="CB125" s="1">
        <v>83</v>
      </c>
      <c r="CC125" s="1">
        <v>95</v>
      </c>
      <c r="CD125" s="1">
        <v>101</v>
      </c>
      <c r="CE125" s="1">
        <v>110</v>
      </c>
      <c r="CF125" s="1">
        <v>120</v>
      </c>
      <c r="CG125" s="1">
        <v>131</v>
      </c>
      <c r="CH125" s="1">
        <v>143</v>
      </c>
      <c r="CI125" s="1">
        <v>151</v>
      </c>
      <c r="CJ125" s="1">
        <v>156</v>
      </c>
      <c r="CK125" s="1">
        <v>166</v>
      </c>
      <c r="CL125" s="1">
        <v>174</v>
      </c>
      <c r="CM125" s="1">
        <v>195</v>
      </c>
      <c r="CN125" s="1">
        <v>239</v>
      </c>
      <c r="CO125" s="1">
        <v>295</v>
      </c>
      <c r="CP125" s="1">
        <v>346</v>
      </c>
      <c r="CQ125" s="1">
        <v>435</v>
      </c>
      <c r="CR125" s="1">
        <v>453</v>
      </c>
      <c r="CS125" s="1">
        <v>625</v>
      </c>
      <c r="CT125" s="1">
        <v>746</v>
      </c>
      <c r="CU125" s="1">
        <v>757</v>
      </c>
      <c r="CV125" s="1">
        <v>768</v>
      </c>
      <c r="CW125" s="1">
        <v>778</v>
      </c>
      <c r="CX125" s="1">
        <v>779</v>
      </c>
    </row>
    <row r="126" spans="1:104" hidden="1">
      <c r="A126" s="1" t="s">
        <v>85</v>
      </c>
      <c r="B126" s="1">
        <v>275</v>
      </c>
      <c r="C126" s="1" t="s">
        <v>593</v>
      </c>
      <c r="D126" s="1" t="s">
        <v>596</v>
      </c>
      <c r="E126" s="1" t="s">
        <v>74</v>
      </c>
      <c r="F126" s="8" t="s">
        <v>571</v>
      </c>
      <c r="H126" s="1" t="s">
        <v>681</v>
      </c>
      <c r="I126" s="35" t="s">
        <v>608</v>
      </c>
      <c r="BT126" s="1">
        <v>0</v>
      </c>
      <c r="BU126" s="1">
        <v>0</v>
      </c>
      <c r="BV126" s="1">
        <v>0</v>
      </c>
      <c r="BW126" s="1">
        <v>1</v>
      </c>
      <c r="BX126" s="1">
        <v>2</v>
      </c>
      <c r="BY126" s="1">
        <v>2</v>
      </c>
      <c r="BZ126" s="1">
        <v>2</v>
      </c>
      <c r="CA126" s="1">
        <v>3</v>
      </c>
      <c r="CB126" s="1">
        <v>3</v>
      </c>
      <c r="CC126" s="1">
        <v>4</v>
      </c>
      <c r="CD126" s="1">
        <v>4</v>
      </c>
      <c r="CE126" s="1">
        <v>5</v>
      </c>
      <c r="CF126" s="1">
        <v>6</v>
      </c>
      <c r="CG126" s="1">
        <v>7</v>
      </c>
      <c r="CH126" s="1">
        <v>10</v>
      </c>
      <c r="CI126" s="1">
        <v>10</v>
      </c>
      <c r="CJ126" s="1">
        <v>11</v>
      </c>
      <c r="CK126" s="1">
        <v>11</v>
      </c>
      <c r="CL126" s="1">
        <v>11</v>
      </c>
      <c r="CM126" s="1">
        <v>12</v>
      </c>
      <c r="CN126" s="1">
        <v>12</v>
      </c>
      <c r="CO126" s="1">
        <v>13</v>
      </c>
      <c r="CP126" s="1">
        <v>13</v>
      </c>
      <c r="CQ126" s="1">
        <v>14</v>
      </c>
      <c r="CR126" s="1">
        <v>27</v>
      </c>
      <c r="CS126" s="1">
        <v>43</v>
      </c>
      <c r="CT126" s="1">
        <v>58</v>
      </c>
      <c r="CU126" s="1">
        <v>92</v>
      </c>
      <c r="CV126" s="1">
        <v>200</v>
      </c>
      <c r="CW126" s="1">
        <v>383</v>
      </c>
      <c r="CX126" s="1">
        <v>430</v>
      </c>
    </row>
    <row r="127" spans="1:104" hidden="1">
      <c r="A127" s="1" t="s">
        <v>85</v>
      </c>
      <c r="B127" s="1">
        <v>273</v>
      </c>
      <c r="C127" s="1" t="s">
        <v>564</v>
      </c>
      <c r="D127" s="1" t="s">
        <v>596</v>
      </c>
      <c r="E127" s="1" t="s">
        <v>74</v>
      </c>
      <c r="F127" s="8" t="s">
        <v>565</v>
      </c>
      <c r="H127" s="1" t="s">
        <v>594</v>
      </c>
      <c r="I127" s="106" t="s">
        <v>682</v>
      </c>
      <c r="CW127" s="1">
        <v>0</v>
      </c>
      <c r="CX127" s="1">
        <v>121</v>
      </c>
    </row>
    <row r="128" spans="1:104" ht="12" hidden="1" customHeight="1">
      <c r="A128" s="1" t="s">
        <v>85</v>
      </c>
      <c r="B128" s="1">
        <v>235</v>
      </c>
      <c r="C128" s="1" t="s">
        <v>411</v>
      </c>
      <c r="D128" s="1" t="s">
        <v>73</v>
      </c>
      <c r="E128" s="1" t="s">
        <v>77</v>
      </c>
      <c r="F128" s="8" t="s">
        <v>308</v>
      </c>
      <c r="H128" s="1" t="s">
        <v>546</v>
      </c>
      <c r="I128" s="35" t="s">
        <v>418</v>
      </c>
      <c r="BM128" s="1">
        <v>0</v>
      </c>
      <c r="BN128" s="1">
        <v>4210.2</v>
      </c>
      <c r="BO128" s="1">
        <v>17028</v>
      </c>
      <c r="BP128" s="1">
        <v>34029</v>
      </c>
      <c r="BQ128" s="1">
        <v>52588</v>
      </c>
      <c r="BR128" s="1">
        <v>69587</v>
      </c>
      <c r="BS128" s="1">
        <v>85565</v>
      </c>
      <c r="BT128" s="1">
        <v>98301</v>
      </c>
      <c r="BU128" s="1">
        <v>106343</v>
      </c>
      <c r="BV128" s="1">
        <v>110474</v>
      </c>
      <c r="BW128" s="1">
        <v>111817</v>
      </c>
      <c r="BX128" s="1">
        <v>112254</v>
      </c>
      <c r="BY128" s="1">
        <v>112720</v>
      </c>
      <c r="BZ128" s="1">
        <v>114884</v>
      </c>
      <c r="CA128" s="1">
        <v>123031</v>
      </c>
      <c r="CB128" s="1">
        <v>132089</v>
      </c>
      <c r="CC128" s="1">
        <v>133095</v>
      </c>
      <c r="CD128" s="1">
        <v>46</v>
      </c>
      <c r="CE128" s="1">
        <v>1725</v>
      </c>
      <c r="CF128" s="1">
        <v>13668</v>
      </c>
      <c r="CG128" s="1">
        <v>23347</v>
      </c>
      <c r="CH128" s="1">
        <v>30008</v>
      </c>
      <c r="CI128" s="1">
        <v>35258</v>
      </c>
      <c r="CJ128" s="1">
        <v>38435</v>
      </c>
      <c r="CK128" s="1">
        <v>41408</v>
      </c>
      <c r="CL128" s="1">
        <v>47224</v>
      </c>
      <c r="CM128" s="1">
        <v>56260</v>
      </c>
      <c r="CN128" s="1">
        <v>67765</v>
      </c>
      <c r="CO128" s="1">
        <v>77261</v>
      </c>
      <c r="CP128" s="1">
        <v>93696</v>
      </c>
      <c r="CQ128" s="1">
        <v>108307</v>
      </c>
      <c r="CR128" s="1">
        <v>121176</v>
      </c>
      <c r="CS128" s="1">
        <v>129136</v>
      </c>
      <c r="CT128" s="1">
        <v>134374</v>
      </c>
      <c r="CU128" s="1">
        <v>136719</v>
      </c>
      <c r="CV128" s="1">
        <v>137368</v>
      </c>
      <c r="CW128" s="1">
        <v>139427</v>
      </c>
      <c r="CX128" s="1">
        <v>142264</v>
      </c>
      <c r="CY128" s="1">
        <v>152166</v>
      </c>
      <c r="CZ128" s="1">
        <v>164756</v>
      </c>
    </row>
    <row r="129" spans="1:104" ht="12" hidden="1" customHeight="1">
      <c r="A129" s="1" t="s">
        <v>85</v>
      </c>
      <c r="B129" s="1">
        <v>252</v>
      </c>
      <c r="C129" s="1" t="s">
        <v>460</v>
      </c>
      <c r="D129" s="1" t="s">
        <v>314</v>
      </c>
      <c r="E129" s="1" t="s">
        <v>77</v>
      </c>
      <c r="F129" s="1" t="s">
        <v>459</v>
      </c>
      <c r="H129" s="1" t="s">
        <v>522</v>
      </c>
      <c r="I129" s="106" t="s">
        <v>506</v>
      </c>
      <c r="BB129" s="1">
        <v>31284.1</v>
      </c>
      <c r="BC129" s="1">
        <v>38907</v>
      </c>
      <c r="BD129" s="1">
        <v>40716</v>
      </c>
      <c r="BE129" s="1">
        <v>42189</v>
      </c>
      <c r="BF129" s="1">
        <v>48419</v>
      </c>
      <c r="BG129" s="1">
        <v>52267</v>
      </c>
      <c r="BH129" s="1">
        <v>55950</v>
      </c>
      <c r="BI129" s="1">
        <v>57201.1</v>
      </c>
      <c r="BJ129" s="1">
        <v>57291</v>
      </c>
      <c r="BK129" s="1">
        <v>57318</v>
      </c>
      <c r="BL129" s="1">
        <v>57318</v>
      </c>
      <c r="BM129" s="1">
        <v>57318</v>
      </c>
      <c r="BN129" s="1">
        <v>57498.6</v>
      </c>
      <c r="BO129" s="1">
        <v>58996</v>
      </c>
      <c r="BP129" s="1">
        <v>66021</v>
      </c>
      <c r="BQ129" s="1">
        <v>75060</v>
      </c>
      <c r="BR129" s="1">
        <v>83867</v>
      </c>
      <c r="BS129" s="1">
        <v>91012</v>
      </c>
      <c r="BT129" s="1">
        <v>96102</v>
      </c>
      <c r="BU129" s="1">
        <v>96175</v>
      </c>
      <c r="BV129" s="1">
        <v>96175</v>
      </c>
      <c r="BW129" s="1">
        <v>96175</v>
      </c>
      <c r="BX129" s="1">
        <v>96175</v>
      </c>
      <c r="BY129" s="1">
        <v>96175</v>
      </c>
      <c r="BZ129" s="1">
        <v>96282</v>
      </c>
      <c r="CA129" s="1">
        <v>98504</v>
      </c>
      <c r="CB129" s="1">
        <v>104825</v>
      </c>
      <c r="CC129" s="1">
        <v>113556</v>
      </c>
      <c r="CD129" s="1">
        <v>123377</v>
      </c>
      <c r="CE129" s="1">
        <v>132084</v>
      </c>
      <c r="CF129" s="1">
        <v>138094</v>
      </c>
      <c r="CG129" s="1">
        <v>140795</v>
      </c>
      <c r="CH129" s="1">
        <v>140864</v>
      </c>
      <c r="CI129" s="1">
        <v>140876</v>
      </c>
      <c r="CJ129" s="1">
        <v>140876</v>
      </c>
      <c r="CK129" s="1">
        <v>140876</v>
      </c>
      <c r="CL129" s="1">
        <v>140932</v>
      </c>
      <c r="CM129" s="1">
        <v>146514</v>
      </c>
      <c r="CN129" s="1">
        <v>152941</v>
      </c>
      <c r="CO129" s="1">
        <v>159235</v>
      </c>
      <c r="CP129" s="1">
        <v>170097</v>
      </c>
      <c r="CQ129" s="1">
        <v>176854</v>
      </c>
      <c r="CR129" s="1">
        <v>182398</v>
      </c>
      <c r="CS129" s="1">
        <v>184016</v>
      </c>
      <c r="CT129" s="1">
        <v>184108</v>
      </c>
      <c r="CU129" s="1">
        <v>184108</v>
      </c>
      <c r="CV129" s="1">
        <v>184108</v>
      </c>
      <c r="CW129" s="1">
        <v>184108</v>
      </c>
      <c r="CX129" s="1">
        <v>184194</v>
      </c>
      <c r="CY129" s="1">
        <v>188168</v>
      </c>
      <c r="CZ129" s="1">
        <v>194042</v>
      </c>
    </row>
    <row r="130" spans="1:104" ht="12" hidden="1" customHeight="1">
      <c r="A130" s="1" t="s">
        <v>85</v>
      </c>
      <c r="B130" s="1">
        <v>257</v>
      </c>
      <c r="C130" s="1" t="s">
        <v>460</v>
      </c>
      <c r="D130" s="1" t="s">
        <v>314</v>
      </c>
      <c r="E130" s="1" t="s">
        <v>77</v>
      </c>
      <c r="F130" s="1" t="s">
        <v>459</v>
      </c>
      <c r="H130" s="1" t="s">
        <v>523</v>
      </c>
      <c r="I130" s="106" t="s">
        <v>506</v>
      </c>
      <c r="BD130" s="1">
        <v>0</v>
      </c>
      <c r="BE130" s="1">
        <v>7746</v>
      </c>
      <c r="BF130" s="1">
        <v>26575</v>
      </c>
      <c r="BG130" s="1">
        <v>43008</v>
      </c>
      <c r="BH130" s="1">
        <v>58663</v>
      </c>
      <c r="BI130" s="1">
        <v>64055</v>
      </c>
      <c r="BJ130" s="1">
        <v>64444</v>
      </c>
      <c r="BK130" s="1">
        <v>64560</v>
      </c>
      <c r="BL130" s="1">
        <v>64560</v>
      </c>
      <c r="BM130" s="1">
        <v>64560</v>
      </c>
      <c r="BN130" s="1">
        <v>65334</v>
      </c>
      <c r="BO130" s="1">
        <v>71797</v>
      </c>
      <c r="BP130" s="1">
        <v>102117</v>
      </c>
      <c r="BQ130" s="1">
        <v>141481</v>
      </c>
      <c r="BR130" s="1">
        <v>179721</v>
      </c>
      <c r="BS130" s="1">
        <v>210648</v>
      </c>
      <c r="BT130" s="1">
        <v>232519</v>
      </c>
      <c r="BU130" s="1">
        <v>232825</v>
      </c>
      <c r="BV130" s="1">
        <v>232825</v>
      </c>
      <c r="BW130" s="1">
        <v>232825</v>
      </c>
      <c r="BX130" s="1">
        <v>232825</v>
      </c>
      <c r="BY130" s="1">
        <v>232825</v>
      </c>
      <c r="BZ130" s="1">
        <v>233266</v>
      </c>
      <c r="CA130" s="1">
        <v>242675</v>
      </c>
      <c r="CB130" s="1">
        <v>269465</v>
      </c>
      <c r="CC130" s="1">
        <v>306812</v>
      </c>
      <c r="CD130" s="1">
        <v>348767</v>
      </c>
      <c r="CE130" s="1">
        <v>386017</v>
      </c>
      <c r="CF130" s="1">
        <v>411546</v>
      </c>
      <c r="CG130" s="1">
        <v>423006</v>
      </c>
      <c r="CH130" s="1">
        <v>423296</v>
      </c>
      <c r="CI130" s="1">
        <v>423347</v>
      </c>
      <c r="CJ130" s="1">
        <v>423347</v>
      </c>
      <c r="CK130" s="1">
        <v>423347</v>
      </c>
      <c r="CL130" s="1">
        <v>423586</v>
      </c>
      <c r="CM130" s="1">
        <v>447213</v>
      </c>
      <c r="CN130" s="1">
        <v>474536</v>
      </c>
      <c r="CO130" s="1">
        <v>501386</v>
      </c>
      <c r="CP130" s="1">
        <v>547820</v>
      </c>
      <c r="CQ130" s="1">
        <v>576433</v>
      </c>
      <c r="CR130" s="1">
        <v>599669</v>
      </c>
      <c r="CS130" s="1">
        <v>606330</v>
      </c>
      <c r="CT130" s="1">
        <v>606707</v>
      </c>
      <c r="CU130" s="1">
        <v>606707</v>
      </c>
      <c r="CV130" s="1">
        <v>606707</v>
      </c>
      <c r="CW130" s="1">
        <v>606707</v>
      </c>
      <c r="CX130" s="1">
        <v>607058</v>
      </c>
      <c r="CY130" s="1">
        <v>623507</v>
      </c>
      <c r="CZ130" s="1">
        <v>648001</v>
      </c>
    </row>
  </sheetData>
  <autoFilter ref="E1:E130">
    <filterColumn colId="0">
      <filters blank="1">
        <filter val="Motohodiny"/>
        <filter val="Odp. voda"/>
        <filter val="Vzduch"/>
      </filters>
    </filterColumn>
  </autoFilter>
  <pageMargins left="0.7" right="0.7" top="0.78740157499999996" bottom="0.78740157499999996" header="0.3" footer="0.3"/>
  <pageSetup paperSize="9"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CZ129"/>
  <sheetViews>
    <sheetView workbookViewId="0">
      <pane xSplit="9" ySplit="1" topLeftCell="CM2" activePane="bottomRight" state="frozen"/>
      <selection pane="topRight" activeCell="J1" sqref="J1"/>
      <selection pane="bottomLeft" activeCell="A2" sqref="A2"/>
      <selection pane="bottomRight" activeCell="CZ2" sqref="CZ2:CZ69"/>
    </sheetView>
  </sheetViews>
  <sheetFormatPr defaultColWidth="9.140625" defaultRowHeight="12"/>
  <cols>
    <col min="1" max="1" width="4.140625" style="1" bestFit="1" customWidth="1"/>
    <col min="2" max="2" width="9.140625" style="1"/>
    <col min="3" max="3" width="10.85546875" style="1" bestFit="1" customWidth="1"/>
    <col min="4" max="4" width="13.28515625" style="1" bestFit="1" customWidth="1"/>
    <col min="5" max="5" width="12.42578125" style="1" customWidth="1"/>
    <col min="6" max="6" width="11.5703125" style="1" bestFit="1" customWidth="1"/>
    <col min="7" max="7" width="9.140625" style="1"/>
    <col min="8" max="8" width="24.42578125" style="1" bestFit="1" customWidth="1"/>
    <col min="9" max="60" width="9.140625" style="1"/>
    <col min="61" max="61" width="8.85546875" style="1" customWidth="1"/>
    <col min="62" max="16384" width="9.140625" style="1"/>
  </cols>
  <sheetData>
    <row r="1" spans="1:104">
      <c r="A1" s="3" t="s">
        <v>1</v>
      </c>
      <c r="B1" s="3" t="s">
        <v>0</v>
      </c>
      <c r="C1" s="3" t="s">
        <v>3</v>
      </c>
      <c r="D1" s="3" t="s">
        <v>4</v>
      </c>
      <c r="E1" s="9" t="s">
        <v>71</v>
      </c>
      <c r="F1" s="9" t="s">
        <v>5</v>
      </c>
      <c r="G1" s="3" t="s">
        <v>70</v>
      </c>
      <c r="H1" s="3" t="s">
        <v>12</v>
      </c>
      <c r="I1" s="3" t="s">
        <v>72</v>
      </c>
      <c r="J1" s="4">
        <v>39845</v>
      </c>
      <c r="K1" s="4">
        <v>39873</v>
      </c>
      <c r="L1" s="4">
        <v>39904</v>
      </c>
      <c r="M1" s="4">
        <v>39934</v>
      </c>
      <c r="N1" s="4">
        <v>39965</v>
      </c>
      <c r="O1" s="4">
        <v>39995</v>
      </c>
      <c r="P1" s="4">
        <v>40026</v>
      </c>
      <c r="Q1" s="4">
        <v>40057</v>
      </c>
      <c r="R1" s="4">
        <v>40087</v>
      </c>
      <c r="S1" s="4">
        <v>40118</v>
      </c>
      <c r="T1" s="4">
        <v>40148</v>
      </c>
      <c r="U1" s="4">
        <v>40179</v>
      </c>
      <c r="V1" s="4">
        <v>40210</v>
      </c>
      <c r="W1" s="4">
        <v>40238</v>
      </c>
      <c r="X1" s="4">
        <v>40269</v>
      </c>
      <c r="Y1" s="4">
        <v>40299</v>
      </c>
      <c r="Z1" s="4">
        <v>40330</v>
      </c>
      <c r="AA1" s="4">
        <v>40360</v>
      </c>
      <c r="AB1" s="4">
        <v>40391</v>
      </c>
      <c r="AC1" s="4">
        <v>40422</v>
      </c>
      <c r="AD1" s="4">
        <v>40452</v>
      </c>
      <c r="AE1" s="4">
        <v>40483</v>
      </c>
      <c r="AF1" s="4">
        <v>40513</v>
      </c>
      <c r="AG1" s="4">
        <v>40544</v>
      </c>
      <c r="AH1" s="4">
        <v>40575</v>
      </c>
      <c r="AI1" s="4">
        <v>40603</v>
      </c>
      <c r="AJ1" s="4">
        <v>40634</v>
      </c>
      <c r="AK1" s="4">
        <v>40664</v>
      </c>
      <c r="AL1" s="4">
        <v>40695</v>
      </c>
      <c r="AM1" s="4">
        <v>40725</v>
      </c>
      <c r="AN1" s="4">
        <v>40756</v>
      </c>
      <c r="AO1" s="4">
        <v>40787</v>
      </c>
      <c r="AP1" s="4">
        <v>40817</v>
      </c>
      <c r="AQ1" s="4">
        <v>40848</v>
      </c>
      <c r="AR1" s="4">
        <v>40878</v>
      </c>
      <c r="AS1" s="4">
        <v>40909</v>
      </c>
      <c r="AT1" s="4">
        <v>40940</v>
      </c>
      <c r="AU1" s="4">
        <v>40969</v>
      </c>
      <c r="AV1" s="4">
        <v>41000</v>
      </c>
      <c r="AW1" s="4">
        <v>41030</v>
      </c>
      <c r="AX1" s="4">
        <v>41061</v>
      </c>
      <c r="AY1" s="4">
        <v>41091</v>
      </c>
      <c r="AZ1" s="4">
        <v>41122</v>
      </c>
      <c r="BA1" s="4">
        <v>41153</v>
      </c>
      <c r="BB1" s="4">
        <v>41183</v>
      </c>
      <c r="BC1" s="4">
        <v>41214</v>
      </c>
      <c r="BD1" s="4">
        <v>41244</v>
      </c>
      <c r="BE1" s="4">
        <v>41275</v>
      </c>
      <c r="BF1" s="4">
        <v>41306</v>
      </c>
      <c r="BG1" s="4">
        <v>41334</v>
      </c>
      <c r="BH1" s="4">
        <v>41365</v>
      </c>
      <c r="BI1" s="4">
        <v>41395</v>
      </c>
      <c r="BJ1" s="4">
        <v>41426</v>
      </c>
      <c r="BK1" s="4">
        <v>41456</v>
      </c>
      <c r="BL1" s="4">
        <v>41487</v>
      </c>
      <c r="BM1" s="4">
        <v>41518</v>
      </c>
      <c r="BN1" s="4">
        <v>41548</v>
      </c>
      <c r="BO1" s="4">
        <v>41579</v>
      </c>
      <c r="BP1" s="4">
        <v>41609</v>
      </c>
      <c r="BQ1" s="4">
        <v>41640</v>
      </c>
      <c r="BR1" s="4">
        <v>41671</v>
      </c>
      <c r="BS1" s="4">
        <v>41699</v>
      </c>
      <c r="BT1" s="4">
        <v>41730</v>
      </c>
      <c r="BU1" s="4">
        <v>41760</v>
      </c>
      <c r="BV1" s="4">
        <v>41791</v>
      </c>
      <c r="BW1" s="4">
        <v>41821</v>
      </c>
      <c r="BX1" s="4">
        <v>41852</v>
      </c>
      <c r="BY1" s="4">
        <v>41883</v>
      </c>
      <c r="BZ1" s="4">
        <v>41913</v>
      </c>
      <c r="CA1" s="4">
        <v>41944</v>
      </c>
      <c r="CB1" s="4">
        <v>41974</v>
      </c>
      <c r="CC1" s="4">
        <v>42005</v>
      </c>
      <c r="CD1" s="4">
        <v>42036</v>
      </c>
      <c r="CE1" s="4">
        <v>42064</v>
      </c>
      <c r="CF1" s="4">
        <v>42095</v>
      </c>
      <c r="CG1" s="4">
        <v>42125</v>
      </c>
      <c r="CH1" s="4">
        <v>42156</v>
      </c>
      <c r="CI1" s="4">
        <v>42186</v>
      </c>
      <c r="CJ1" s="4">
        <v>42217</v>
      </c>
      <c r="CK1" s="4">
        <v>42248</v>
      </c>
      <c r="CL1" s="4">
        <v>42278</v>
      </c>
      <c r="CM1" s="4">
        <v>42309</v>
      </c>
      <c r="CN1" s="4">
        <v>42339</v>
      </c>
      <c r="CO1" s="4">
        <v>42370</v>
      </c>
      <c r="CP1" s="4">
        <v>42401</v>
      </c>
      <c r="CQ1" s="4">
        <v>42430</v>
      </c>
      <c r="CR1" s="4">
        <v>42461</v>
      </c>
      <c r="CS1" s="4">
        <v>42491</v>
      </c>
      <c r="CT1" s="4">
        <v>42522</v>
      </c>
      <c r="CU1" s="4">
        <v>42552</v>
      </c>
      <c r="CV1" s="4">
        <v>42583</v>
      </c>
      <c r="CW1" s="4">
        <v>42614</v>
      </c>
      <c r="CX1" s="4">
        <v>42644</v>
      </c>
      <c r="CY1" s="4">
        <v>42675</v>
      </c>
      <c r="CZ1" s="4">
        <v>42705</v>
      </c>
    </row>
    <row r="2" spans="1:104" ht="12" customHeight="1">
      <c r="A2" s="1" t="str">
        <f>'Voda, teplo, plyn Stav'!A2</f>
        <v>A</v>
      </c>
      <c r="B2" s="1">
        <f>'Voda, teplo, plyn Stav'!B2</f>
        <v>200</v>
      </c>
      <c r="C2" s="1" t="str">
        <f>'Voda, teplo, plyn Stav'!C2</f>
        <v>Schafer-Menk</v>
      </c>
      <c r="D2" s="1" t="str">
        <f>'Voda, teplo, plyn Stav'!D2</f>
        <v>Schäfer-Menk</v>
      </c>
      <c r="E2" s="1" t="str">
        <f>'Voda, teplo, plyn Stav'!E2</f>
        <v>Voda</v>
      </c>
      <c r="F2" s="1" t="str">
        <f>'Voda, teplo, plyn Stav'!F2</f>
        <v>Schäfer-Menk</v>
      </c>
      <c r="G2" s="1" t="str">
        <f>'Voda, teplo, plyn Stav'!G2</f>
        <v>4"</v>
      </c>
      <c r="H2" s="1">
        <f>'Voda, teplo, plyn Stav'!H2</f>
        <v>0</v>
      </c>
      <c r="I2" s="1" t="str">
        <f>'Voda, teplo, plyn Stav'!I2</f>
        <v>080039245</v>
      </c>
      <c r="J2" s="1">
        <f>'Voda, teplo, plyn Stav'!K2-'Voda, teplo, plyn Stav'!J2</f>
        <v>216</v>
      </c>
      <c r="K2" s="1">
        <f>'Voda, teplo, plyn Stav'!L2-'Voda, teplo, plyn Stav'!K2</f>
        <v>254</v>
      </c>
      <c r="L2" s="1">
        <f>'Voda, teplo, plyn Stav'!M2-'Voda, teplo, plyn Stav'!L2</f>
        <v>177</v>
      </c>
      <c r="M2" s="1">
        <f>'Voda, teplo, plyn Stav'!N2-'Voda, teplo, plyn Stav'!M2</f>
        <v>139</v>
      </c>
      <c r="N2" s="1">
        <f>'Voda, teplo, plyn Stav'!O2-'Voda, teplo, plyn Stav'!N2</f>
        <v>174</v>
      </c>
      <c r="O2" s="1">
        <f>'Voda, teplo, plyn Stav'!P2-'Voda, teplo, plyn Stav'!O2</f>
        <v>148</v>
      </c>
      <c r="P2" s="1">
        <f>'Voda, teplo, plyn Stav'!Q2-'Voda, teplo, plyn Stav'!P2</f>
        <v>164</v>
      </c>
      <c r="Q2" s="1">
        <f>'Voda, teplo, plyn Stav'!R2-'Voda, teplo, plyn Stav'!Q2</f>
        <v>205</v>
      </c>
      <c r="R2" s="1">
        <f>'Voda, teplo, plyn Stav'!S2-'Voda, teplo, plyn Stav'!R2</f>
        <v>202</v>
      </c>
      <c r="S2" s="1">
        <f>'Voda, teplo, plyn Stav'!T2-'Voda, teplo, plyn Stav'!S2</f>
        <v>198</v>
      </c>
      <c r="T2" s="1">
        <f>'Voda, teplo, plyn Stav'!U2-'Voda, teplo, plyn Stav'!T2</f>
        <v>205</v>
      </c>
      <c r="U2" s="1">
        <f>'Voda, teplo, plyn Stav'!V2-'Voda, teplo, plyn Stav'!U2</f>
        <v>240</v>
      </c>
      <c r="V2" s="1">
        <f>'Voda, teplo, plyn Stav'!W2-'Voda, teplo, plyn Stav'!V2</f>
        <v>190</v>
      </c>
      <c r="W2" s="1">
        <f>'Voda, teplo, plyn Stav'!X2-'Voda, teplo, plyn Stav'!W2</f>
        <v>315</v>
      </c>
      <c r="X2" s="1">
        <f>'Voda, teplo, plyn Stav'!Y2-'Voda, teplo, plyn Stav'!X2</f>
        <v>172</v>
      </c>
      <c r="Y2" s="1">
        <f>'Voda, teplo, plyn Stav'!Z2-'Voda, teplo, plyn Stav'!Y2</f>
        <v>155</v>
      </c>
      <c r="Z2" s="1">
        <f>'Voda, teplo, plyn Stav'!AA2-'Voda, teplo, plyn Stav'!Z2</f>
        <v>137</v>
      </c>
      <c r="AA2" s="1">
        <f>'Voda, teplo, plyn Stav'!AB2-'Voda, teplo, plyn Stav'!AA2</f>
        <v>118</v>
      </c>
      <c r="AB2" s="1">
        <f>'Voda, teplo, plyn Stav'!AC2-'Voda, teplo, plyn Stav'!AB2</f>
        <v>130</v>
      </c>
      <c r="AC2" s="1">
        <f>'Voda, teplo, plyn Stav'!AD2-'Voda, teplo, plyn Stav'!AC2</f>
        <v>188</v>
      </c>
      <c r="AD2" s="1">
        <f>'Voda, teplo, plyn Stav'!AE2-'Voda, teplo, plyn Stav'!AD2</f>
        <v>145</v>
      </c>
      <c r="AE2" s="1">
        <f>'Voda, teplo, plyn Stav'!AF2-'Voda, teplo, plyn Stav'!AE2</f>
        <v>273</v>
      </c>
      <c r="AF2" s="1">
        <f>'Voda, teplo, plyn Stav'!AG2-'Voda, teplo, plyn Stav'!AF2</f>
        <v>165</v>
      </c>
      <c r="AG2" s="1">
        <f>'Voda, teplo, plyn Stav'!AH2-'Voda, teplo, plyn Stav'!AG2</f>
        <v>146</v>
      </c>
      <c r="AH2" s="1">
        <f>'Voda, teplo, plyn Stav'!AI2-'Voda, teplo, plyn Stav'!AH2</f>
        <v>179</v>
      </c>
      <c r="AI2" s="1">
        <f>'Voda, teplo, plyn Stav'!AJ2-'Voda, teplo, plyn Stav'!AI2</f>
        <v>271</v>
      </c>
      <c r="AJ2" s="1">
        <f>'Voda, teplo, plyn Stav'!AK2-'Voda, teplo, plyn Stav'!AJ2</f>
        <v>258</v>
      </c>
      <c r="AK2" s="1">
        <f>'Voda, teplo, plyn Stav'!AL2-'Voda, teplo, plyn Stav'!AK2</f>
        <v>272</v>
      </c>
      <c r="AL2" s="1">
        <f>'Voda, teplo, plyn Stav'!AM2-'Voda, teplo, plyn Stav'!AL2</f>
        <v>350</v>
      </c>
      <c r="AM2" s="1">
        <f>'Voda, teplo, plyn Stav'!AN2-'Voda, teplo, plyn Stav'!AM2</f>
        <v>286</v>
      </c>
      <c r="AN2" s="1">
        <f>'Voda, teplo, plyn Stav'!AO2-'Voda, teplo, plyn Stav'!AN2</f>
        <v>250</v>
      </c>
      <c r="AO2" s="1">
        <f>'Voda, teplo, plyn Stav'!AP2-'Voda, teplo, plyn Stav'!AO2</f>
        <v>370</v>
      </c>
      <c r="AP2" s="1">
        <f>'Voda, teplo, plyn Stav'!AQ2-'Voda, teplo, plyn Stav'!AP2</f>
        <v>602</v>
      </c>
      <c r="AQ2" s="1">
        <f>'Voda, teplo, plyn Stav'!AR2-'Voda, teplo, plyn Stav'!AQ2</f>
        <v>533</v>
      </c>
      <c r="AR2" s="1">
        <f>'Voda, teplo, plyn Stav'!AS2-'Voda, teplo, plyn Stav'!AR2</f>
        <v>415</v>
      </c>
      <c r="AS2" s="1">
        <f>'Voda, teplo, plyn Stav'!AT2-'Voda, teplo, plyn Stav'!AS2</f>
        <v>658</v>
      </c>
      <c r="AT2" s="1">
        <f>'Voda, teplo, plyn Stav'!AU2-'Voda, teplo, plyn Stav'!AT2</f>
        <v>548</v>
      </c>
      <c r="AU2" s="1">
        <f>'Voda, teplo, plyn Stav'!AV2-'Voda, teplo, plyn Stav'!AU2</f>
        <v>591</v>
      </c>
      <c r="AV2" s="1">
        <f>'Voda, teplo, plyn Stav'!AW2-'Voda, teplo, plyn Stav'!AV2</f>
        <v>635</v>
      </c>
      <c r="AW2" s="1">
        <f>'Voda, teplo, plyn Stav'!AX2-'Voda, teplo, plyn Stav'!AW2</f>
        <v>720</v>
      </c>
      <c r="AX2" s="1">
        <f>'Voda, teplo, plyn Stav'!AY2-'Voda, teplo, plyn Stav'!AX2</f>
        <v>713</v>
      </c>
      <c r="AY2" s="1">
        <f>'Voda, teplo, plyn Stav'!AZ2-'Voda, teplo, plyn Stav'!AY2</f>
        <v>723</v>
      </c>
      <c r="AZ2" s="1">
        <f>'Voda, teplo, plyn Stav'!BA2-'Voda, teplo, plyn Stav'!AZ2</f>
        <v>730</v>
      </c>
      <c r="BA2" s="1">
        <f>'Voda, teplo, plyn Stav'!BB2-'Voda, teplo, plyn Stav'!BA2</f>
        <v>763</v>
      </c>
      <c r="BB2" s="1">
        <f>'Voda, teplo, plyn Stav'!BC2-'Voda, teplo, plyn Stav'!BB2</f>
        <v>857</v>
      </c>
      <c r="BC2" s="1">
        <f>'Voda, teplo, plyn Stav'!BD2-'Voda, teplo, plyn Stav'!BC2</f>
        <v>471</v>
      </c>
      <c r="BD2" s="1">
        <f>'Voda, teplo, plyn Stav'!BE2-'Voda, teplo, plyn Stav'!BD2</f>
        <v>190</v>
      </c>
      <c r="BE2" s="1">
        <f>'Voda, teplo, plyn Stav'!BF2-'Voda, teplo, plyn Stav'!BE2</f>
        <v>275</v>
      </c>
      <c r="BF2" s="1">
        <f>'Voda, teplo, plyn Stav'!BG2-'Voda, teplo, plyn Stav'!BF2</f>
        <v>242</v>
      </c>
      <c r="BG2" s="1">
        <f>'Voda, teplo, plyn Stav'!BH2-'Voda, teplo, plyn Stav'!BG2</f>
        <v>246</v>
      </c>
      <c r="BH2" s="1">
        <f>'Voda, teplo, plyn Stav'!BI2-'Voda, teplo, plyn Stav'!BH2</f>
        <v>240</v>
      </c>
      <c r="BI2" s="1">
        <f>'Voda, teplo, plyn Stav'!BJ2-'Voda, teplo, plyn Stav'!BI2</f>
        <v>212</v>
      </c>
      <c r="BJ2" s="1">
        <f>'Voda, teplo, plyn Stav'!BK2-'Voda, teplo, plyn Stav'!BJ2</f>
        <v>180</v>
      </c>
      <c r="BK2" s="1">
        <f>'Voda, teplo, plyn Stav'!BL2-'Voda, teplo, plyn Stav'!BK2</f>
        <v>192</v>
      </c>
      <c r="BL2" s="1">
        <f>'Voda, teplo, plyn Stav'!BM2-'Voda, teplo, plyn Stav'!BL2</f>
        <v>173</v>
      </c>
      <c r="BM2" s="1">
        <f>'Voda, teplo, plyn Stav'!BN2-'Voda, teplo, plyn Stav'!BM2</f>
        <v>189</v>
      </c>
      <c r="BN2" s="1">
        <f>'Voda, teplo, plyn Stav'!BO2-'Voda, teplo, plyn Stav'!BN2</f>
        <v>200</v>
      </c>
      <c r="BO2" s="1">
        <f>'Voda, teplo, plyn Stav'!BP2-'Voda, teplo, plyn Stav'!BO2</f>
        <v>188</v>
      </c>
      <c r="BP2" s="1">
        <f>'Voda, teplo, plyn Stav'!BQ2-'Voda, teplo, plyn Stav'!BP2</f>
        <v>151</v>
      </c>
      <c r="BQ2" s="1">
        <f>'Voda, teplo, plyn Stav'!BR2-'Voda, teplo, plyn Stav'!BQ2</f>
        <v>202</v>
      </c>
      <c r="BR2" s="1">
        <f>'Voda, teplo, plyn Stav'!BS2-'Voda, teplo, plyn Stav'!BR2</f>
        <v>226</v>
      </c>
      <c r="BS2" s="1">
        <f>'Voda, teplo, plyn Stav'!BT2-'Voda, teplo, plyn Stav'!BS2</f>
        <v>248</v>
      </c>
      <c r="BT2" s="1">
        <f>'Voda, teplo, plyn Stav'!BU2-'Voda, teplo, plyn Stav'!BT2</f>
        <v>265</v>
      </c>
      <c r="BU2" s="1">
        <f>'Voda, teplo, plyn Stav'!BV2-'Voda, teplo, plyn Stav'!BU2</f>
        <v>267</v>
      </c>
      <c r="BV2" s="1">
        <f>'Voda, teplo, plyn Stav'!BW2-'Voda, teplo, plyn Stav'!BV2</f>
        <v>253</v>
      </c>
      <c r="BW2" s="1">
        <f>'Voda, teplo, plyn Stav'!BX2-'Voda, teplo, plyn Stav'!BW2</f>
        <v>197</v>
      </c>
      <c r="BX2" s="1">
        <f>'Voda, teplo, plyn Stav'!BY2-'Voda, teplo, plyn Stav'!BX2</f>
        <v>187</v>
      </c>
      <c r="BY2" s="1">
        <f>'Voda, teplo, plyn Stav'!BZ2-'Voda, teplo, plyn Stav'!BY2</f>
        <v>233</v>
      </c>
      <c r="BZ2" s="1">
        <f>'Voda, teplo, plyn Stav'!CA2-'Voda, teplo, plyn Stav'!BZ2</f>
        <v>213</v>
      </c>
      <c r="CA2" s="1">
        <f>'Voda, teplo, plyn Stav'!CB2-'Voda, teplo, plyn Stav'!CA2</f>
        <v>181</v>
      </c>
      <c r="CB2" s="1">
        <f>'Voda, teplo, plyn Stav'!CC2-'Voda, teplo, plyn Stav'!CB2</f>
        <v>190</v>
      </c>
      <c r="CC2" s="1">
        <f>'Voda, teplo, plyn Stav'!CD2-'Voda, teplo, plyn Stav'!CC2</f>
        <v>147</v>
      </c>
      <c r="CD2" s="1">
        <f>'Voda, teplo, plyn Stav'!CE2-'Voda, teplo, plyn Stav'!CD2</f>
        <v>196</v>
      </c>
      <c r="CE2" s="1">
        <f>'Voda, teplo, plyn Stav'!CF2-'Voda, teplo, plyn Stav'!CE2</f>
        <v>207</v>
      </c>
      <c r="CF2" s="1">
        <f>'Voda, teplo, plyn Stav'!CG2-'Voda, teplo, plyn Stav'!CF2</f>
        <v>168</v>
      </c>
      <c r="CG2" s="1">
        <f>'Voda, teplo, plyn Stav'!CH2-'Voda, teplo, plyn Stav'!CG2</f>
        <v>148</v>
      </c>
      <c r="CH2" s="1">
        <f>'Voda, teplo, plyn Stav'!CI2-'Voda, teplo, plyn Stav'!CH2</f>
        <v>165</v>
      </c>
      <c r="CI2" s="1">
        <f>'Voda, teplo, plyn Stav'!CJ2-'Voda, teplo, plyn Stav'!CI2</f>
        <v>153</v>
      </c>
      <c r="CJ2" s="1">
        <f>'Voda, teplo, plyn Stav'!CK2-'Voda, teplo, plyn Stav'!CJ2</f>
        <v>160</v>
      </c>
      <c r="CK2" s="1">
        <f>'Voda, teplo, plyn Stav'!CL2-'Voda, teplo, plyn Stav'!CK2</f>
        <v>175</v>
      </c>
      <c r="CL2" s="1">
        <f>'Voda, teplo, plyn Stav'!CM2-'Voda, teplo, plyn Stav'!CL2</f>
        <v>192</v>
      </c>
      <c r="CM2" s="1">
        <f>'Voda, teplo, plyn Stav'!CN2-'Voda, teplo, plyn Stav'!CM2</f>
        <v>193</v>
      </c>
      <c r="CN2" s="1">
        <f>'Voda, teplo, plyn Stav'!CO2-'Voda, teplo, plyn Stav'!CN2</f>
        <v>166</v>
      </c>
      <c r="CO2" s="1">
        <f>'Voda, teplo, plyn Stav'!CP2-'Voda, teplo, plyn Stav'!CO2</f>
        <v>205</v>
      </c>
      <c r="CP2" s="1">
        <f>'Voda, teplo, plyn Stav'!CQ2-'Voda, teplo, plyn Stav'!CP2</f>
        <v>238</v>
      </c>
      <c r="CQ2" s="1">
        <f>'Voda, teplo, plyn Stav'!CR2-'Voda, teplo, plyn Stav'!CQ2</f>
        <v>251</v>
      </c>
      <c r="CR2" s="1">
        <f>'Voda, teplo, plyn Stav'!CS2-'Voda, teplo, plyn Stav'!CR2</f>
        <v>229</v>
      </c>
      <c r="CS2" s="1">
        <f>'Voda, teplo, plyn Stav'!CT2-'Voda, teplo, plyn Stav'!CS2</f>
        <v>210</v>
      </c>
      <c r="CT2" s="1">
        <f>'Voda, teplo, plyn Stav'!CU2-'Voda, teplo, plyn Stav'!CT2</f>
        <v>206</v>
      </c>
      <c r="CU2" s="1">
        <f>'Voda, teplo, plyn Stav'!CV2-'Voda, teplo, plyn Stav'!CU2</f>
        <v>189</v>
      </c>
      <c r="CV2" s="1">
        <f>'Voda, teplo, plyn Stav'!CW2-'Voda, teplo, plyn Stav'!CV2</f>
        <v>219</v>
      </c>
      <c r="CW2" s="1">
        <f>'Voda, teplo, plyn Stav'!CX2-'Voda, teplo, plyn Stav'!CW2</f>
        <v>210</v>
      </c>
      <c r="CX2" s="1">
        <f>'Voda, teplo, plyn Stav'!CY2-'Voda, teplo, plyn Stav'!CX2</f>
        <v>196</v>
      </c>
      <c r="CY2" s="1">
        <f>'Voda, teplo, plyn Stav'!CZ2-'Voda, teplo, plyn Stav'!CY2</f>
        <v>199</v>
      </c>
      <c r="CZ2" s="1">
        <f>'Voda, teplo, plyn Stav'!DA2-'Voda, teplo, plyn Stav'!CZ2</f>
        <v>150</v>
      </c>
    </row>
    <row r="3" spans="1:104" ht="12" customHeight="1">
      <c r="A3" s="1" t="str">
        <f>'Voda, teplo, plyn Stav'!A3</f>
        <v>A</v>
      </c>
      <c r="B3" s="1">
        <f>'Voda, teplo, plyn Stav'!B3</f>
        <v>203</v>
      </c>
      <c r="C3" s="1" t="str">
        <f>'Voda, teplo, plyn Stav'!C3</f>
        <v>Budova 84</v>
      </c>
      <c r="D3" s="1" t="str">
        <f>'Voda, teplo, plyn Stav'!D3</f>
        <v>TPS</v>
      </c>
      <c r="E3" s="1" t="str">
        <f>'Voda, teplo, plyn Stav'!E3</f>
        <v>Voda</v>
      </c>
      <c r="F3" s="1">
        <f>'Voda, teplo, plyn Stav'!F3</f>
        <v>84</v>
      </c>
      <c r="G3" s="1" t="str">
        <f>'Voda, teplo, plyn Stav'!G3</f>
        <v>2"</v>
      </c>
      <c r="H3" s="1" t="str">
        <f>'Voda, teplo, plyn Stav'!H3</f>
        <v>Nový vodoměr září 12</v>
      </c>
      <c r="I3" s="1" t="str">
        <f>'Voda, teplo, plyn Stav'!I3</f>
        <v>120019470</v>
      </c>
      <c r="J3" s="1">
        <f>'Voda, teplo, plyn Stav'!K3-'Voda, teplo, plyn Stav'!J3</f>
        <v>0</v>
      </c>
      <c r="K3" s="1">
        <f>'Voda, teplo, plyn Stav'!L3-'Voda, teplo, plyn Stav'!K3</f>
        <v>0</v>
      </c>
      <c r="L3" s="1">
        <f>'Voda, teplo, plyn Stav'!M3-'Voda, teplo, plyn Stav'!L3</f>
        <v>0</v>
      </c>
      <c r="M3" s="1">
        <f>'Voda, teplo, plyn Stav'!N3-'Voda, teplo, plyn Stav'!M3</f>
        <v>0</v>
      </c>
      <c r="N3" s="1">
        <f>'Voda, teplo, plyn Stav'!O3-'Voda, teplo, plyn Stav'!N3</f>
        <v>0</v>
      </c>
      <c r="O3" s="1">
        <f>'Voda, teplo, plyn Stav'!P3-'Voda, teplo, plyn Stav'!O3</f>
        <v>0</v>
      </c>
      <c r="P3" s="1">
        <f>'Voda, teplo, plyn Stav'!Q3-'Voda, teplo, plyn Stav'!P3</f>
        <v>0</v>
      </c>
      <c r="Q3" s="1">
        <f>'Voda, teplo, plyn Stav'!R3-'Voda, teplo, plyn Stav'!Q3</f>
        <v>0</v>
      </c>
      <c r="R3" s="1">
        <f>'Voda, teplo, plyn Stav'!S3-'Voda, teplo, plyn Stav'!R3</f>
        <v>0</v>
      </c>
      <c r="S3" s="1">
        <f>'Voda, teplo, plyn Stav'!T3-'Voda, teplo, plyn Stav'!S3</f>
        <v>0</v>
      </c>
      <c r="T3" s="1">
        <f>'Voda, teplo, plyn Stav'!U3-'Voda, teplo, plyn Stav'!T3</f>
        <v>0</v>
      </c>
      <c r="U3" s="1">
        <f>'Voda, teplo, plyn Stav'!V3-'Voda, teplo, plyn Stav'!U3</f>
        <v>0</v>
      </c>
      <c r="V3" s="1">
        <f>'Voda, teplo, plyn Stav'!W3-'Voda, teplo, plyn Stav'!V3</f>
        <v>0</v>
      </c>
      <c r="W3" s="1">
        <f>'Voda, teplo, plyn Stav'!X3-'Voda, teplo, plyn Stav'!W3</f>
        <v>0</v>
      </c>
      <c r="X3" s="1">
        <f>'Voda, teplo, plyn Stav'!Y3-'Voda, teplo, plyn Stav'!X3</f>
        <v>0</v>
      </c>
      <c r="Y3" s="1">
        <f>'Voda, teplo, plyn Stav'!Z3-'Voda, teplo, plyn Stav'!Y3</f>
        <v>0</v>
      </c>
      <c r="Z3" s="1">
        <f>'Voda, teplo, plyn Stav'!AA3-'Voda, teplo, plyn Stav'!Z3</f>
        <v>0</v>
      </c>
      <c r="AA3" s="1">
        <f>'Voda, teplo, plyn Stav'!AB3-'Voda, teplo, plyn Stav'!AA3</f>
        <v>0</v>
      </c>
      <c r="AB3" s="1">
        <f>'Voda, teplo, plyn Stav'!AC3-'Voda, teplo, plyn Stav'!AB3</f>
        <v>0</v>
      </c>
      <c r="AC3" s="1">
        <f>'Voda, teplo, plyn Stav'!AD3-'Voda, teplo, plyn Stav'!AC3</f>
        <v>0</v>
      </c>
      <c r="AD3" s="1">
        <f>'Voda, teplo, plyn Stav'!AE3-'Voda, teplo, plyn Stav'!AD3</f>
        <v>0</v>
      </c>
      <c r="AE3" s="1">
        <f>'Voda, teplo, plyn Stav'!AF3-'Voda, teplo, plyn Stav'!AE3</f>
        <v>0</v>
      </c>
      <c r="AF3" s="1">
        <f>'Voda, teplo, plyn Stav'!AG3-'Voda, teplo, plyn Stav'!AF3</f>
        <v>0</v>
      </c>
      <c r="AG3" s="1">
        <f>'Voda, teplo, plyn Stav'!AH3-'Voda, teplo, plyn Stav'!AG3</f>
        <v>0</v>
      </c>
      <c r="AH3" s="1">
        <f>'Voda, teplo, plyn Stav'!AI3-'Voda, teplo, plyn Stav'!AH3</f>
        <v>0</v>
      </c>
      <c r="AI3" s="1">
        <f>'Voda, teplo, plyn Stav'!AJ3-'Voda, teplo, plyn Stav'!AI3</f>
        <v>0</v>
      </c>
      <c r="AJ3" s="1">
        <f>'Voda, teplo, plyn Stav'!AK3-'Voda, teplo, plyn Stav'!AJ3</f>
        <v>0</v>
      </c>
      <c r="AK3" s="1">
        <f>'Voda, teplo, plyn Stav'!AL3-'Voda, teplo, plyn Stav'!AK3</f>
        <v>0</v>
      </c>
      <c r="AL3" s="1">
        <f>'Voda, teplo, plyn Stav'!AM3-'Voda, teplo, plyn Stav'!AL3</f>
        <v>0</v>
      </c>
      <c r="AM3" s="1">
        <f>'Voda, teplo, plyn Stav'!AN3-'Voda, teplo, plyn Stav'!AM3</f>
        <v>0</v>
      </c>
      <c r="AN3" s="1">
        <f>'Voda, teplo, plyn Stav'!AO3-'Voda, teplo, plyn Stav'!AN3</f>
        <v>0</v>
      </c>
      <c r="AO3" s="1">
        <f>'Voda, teplo, plyn Stav'!AP3-'Voda, teplo, plyn Stav'!AO3</f>
        <v>0</v>
      </c>
      <c r="AP3" s="1">
        <f>'Voda, teplo, plyn Stav'!AQ3-'Voda, teplo, plyn Stav'!AP3</f>
        <v>0</v>
      </c>
      <c r="AQ3" s="1">
        <f>'Voda, teplo, plyn Stav'!AR3-'Voda, teplo, plyn Stav'!AQ3</f>
        <v>0</v>
      </c>
      <c r="AR3" s="1">
        <f>'Voda, teplo, plyn Stav'!AS3-'Voda, teplo, plyn Stav'!AR3</f>
        <v>0</v>
      </c>
      <c r="AS3" s="1">
        <f>'Voda, teplo, plyn Stav'!AT3-'Voda, teplo, plyn Stav'!AS3</f>
        <v>0</v>
      </c>
      <c r="AT3" s="1">
        <f>'Voda, teplo, plyn Stav'!AU3-'Voda, teplo, plyn Stav'!AT3</f>
        <v>0</v>
      </c>
      <c r="AU3" s="1">
        <f>'Voda, teplo, plyn Stav'!AV3-'Voda, teplo, plyn Stav'!AU3</f>
        <v>0</v>
      </c>
      <c r="AV3" s="1">
        <f>'Voda, teplo, plyn Stav'!AW3-'Voda, teplo, plyn Stav'!AV3</f>
        <v>0</v>
      </c>
      <c r="AW3" s="1">
        <f>'Voda, teplo, plyn Stav'!AX3-'Voda, teplo, plyn Stav'!AW3</f>
        <v>0</v>
      </c>
      <c r="AX3" s="1">
        <f>'Voda, teplo, plyn Stav'!AY3-'Voda, teplo, plyn Stav'!AX3</f>
        <v>0</v>
      </c>
      <c r="AY3" s="1">
        <f>'Voda, teplo, plyn Stav'!AZ3-'Voda, teplo, plyn Stav'!AY3</f>
        <v>0</v>
      </c>
      <c r="AZ3" s="1">
        <f>'Voda, teplo, plyn Stav'!BA3-'Voda, teplo, plyn Stav'!AZ3</f>
        <v>9</v>
      </c>
      <c r="BA3" s="1">
        <f>('Voda, teplo, plyn Stav'!BB3-'Voda, teplo, plyn Stav'!BA3)+21</f>
        <v>231</v>
      </c>
      <c r="BB3" s="1">
        <f>('Voda, teplo, plyn Stav'!BC3-'Voda, teplo, plyn Stav'!BB3)+21</f>
        <v>97</v>
      </c>
      <c r="BC3" s="1">
        <f>('Voda, teplo, plyn Stav'!BD3-'Voda, teplo, plyn Stav'!BC3)</f>
        <v>262</v>
      </c>
      <c r="BD3" s="1">
        <f>('Voda, teplo, plyn Stav'!BE3-'Voda, teplo, plyn Stav'!BD3)</f>
        <v>200</v>
      </c>
      <c r="BE3" s="1">
        <f>('Voda, teplo, plyn Stav'!BF3-'Voda, teplo, plyn Stav'!BE3)</f>
        <v>219</v>
      </c>
      <c r="BF3" s="1">
        <f>('Voda, teplo, plyn Stav'!BG3-'Voda, teplo, plyn Stav'!BF3)</f>
        <v>218</v>
      </c>
      <c r="BG3" s="1">
        <f>('Voda, teplo, plyn Stav'!BH3-'Voda, teplo, plyn Stav'!BG3)</f>
        <v>247</v>
      </c>
      <c r="BH3" s="1">
        <f>('Voda, teplo, plyn Stav'!BI3-'Voda, teplo, plyn Stav'!BH3)</f>
        <v>269</v>
      </c>
      <c r="BI3" s="1">
        <f>('Voda, teplo, plyn Stav'!BJ3-'Voda, teplo, plyn Stav'!BI3)</f>
        <v>275</v>
      </c>
      <c r="BJ3" s="1">
        <f>('Voda, teplo, plyn Stav'!BK3-'Voda, teplo, plyn Stav'!BJ3)</f>
        <v>317</v>
      </c>
      <c r="BK3" s="1">
        <f>('Voda, teplo, plyn Stav'!BL3-'Voda, teplo, plyn Stav'!BK3)</f>
        <v>281</v>
      </c>
      <c r="BL3" s="1">
        <f>('Voda, teplo, plyn Stav'!BM3-'Voda, teplo, plyn Stav'!BL3)</f>
        <v>495</v>
      </c>
      <c r="BM3" s="1">
        <f>('Voda, teplo, plyn Stav'!BN3-'Voda, teplo, plyn Stav'!BM3)</f>
        <v>433</v>
      </c>
      <c r="BN3" s="1">
        <f>('Voda, teplo, plyn Stav'!BO3-'Voda, teplo, plyn Stav'!BN3)</f>
        <v>477</v>
      </c>
      <c r="BO3" s="1">
        <f>('Voda, teplo, plyn Stav'!BP3-'Voda, teplo, plyn Stav'!BO3)</f>
        <v>315</v>
      </c>
      <c r="BP3" s="1">
        <f>('Voda, teplo, plyn Stav'!BQ3-'Voda, teplo, plyn Stav'!BP3)</f>
        <v>276</v>
      </c>
      <c r="BQ3" s="1">
        <f>('Voda, teplo, plyn Stav'!BR3-'Voda, teplo, plyn Stav'!BQ3)</f>
        <v>339</v>
      </c>
      <c r="BR3" s="1">
        <f>('Voda, teplo, plyn Stav'!BS3-'Voda, teplo, plyn Stav'!BR3)</f>
        <v>325</v>
      </c>
      <c r="BS3" s="1">
        <f>('Voda, teplo, plyn Stav'!BT3-'Voda, teplo, plyn Stav'!BS3)</f>
        <v>334</v>
      </c>
      <c r="BT3" s="1">
        <f>('Voda, teplo, plyn Stav'!BU3-'Voda, teplo, plyn Stav'!BT3)</f>
        <v>385</v>
      </c>
      <c r="BU3" s="1">
        <f>('Voda, teplo, plyn Stav'!BV3-'Voda, teplo, plyn Stav'!BU3)</f>
        <v>296</v>
      </c>
      <c r="BV3" s="1">
        <f>('Voda, teplo, plyn Stav'!BW3-'Voda, teplo, plyn Stav'!BV3)</f>
        <v>306</v>
      </c>
      <c r="BW3" s="1">
        <f>('Voda, teplo, plyn Stav'!BX3-'Voda, teplo, plyn Stav'!BW3)</f>
        <v>325</v>
      </c>
      <c r="BX3" s="1">
        <f>('Voda, teplo, plyn Stav'!BY3-'Voda, teplo, plyn Stav'!BX3)</f>
        <v>268</v>
      </c>
      <c r="BY3" s="1">
        <f>('Voda, teplo, plyn Stav'!BZ3-'Voda, teplo, plyn Stav'!BY3)</f>
        <v>298</v>
      </c>
      <c r="BZ3" s="1">
        <f>('Voda, teplo, plyn Stav'!CA3-'Voda, teplo, plyn Stav'!BZ3)</f>
        <v>311</v>
      </c>
      <c r="CA3" s="1">
        <f>('Voda, teplo, plyn Stav'!CB3-'Voda, teplo, plyn Stav'!CA3)</f>
        <v>278</v>
      </c>
      <c r="CB3" s="1">
        <f>('Voda, teplo, plyn Stav'!CC3-'Voda, teplo, plyn Stav'!CB3)</f>
        <v>290</v>
      </c>
      <c r="CC3" s="1">
        <f>('Voda, teplo, plyn Stav'!CD3-'Voda, teplo, plyn Stav'!CC3)</f>
        <v>305</v>
      </c>
      <c r="CD3" s="1">
        <f>('Voda, teplo, plyn Stav'!CE3-'Voda, teplo, plyn Stav'!CD3)</f>
        <v>298</v>
      </c>
      <c r="CE3" s="1">
        <f>('Voda, teplo, plyn Stav'!CF3-'Voda, teplo, plyn Stav'!CE3)</f>
        <v>322</v>
      </c>
      <c r="CF3" s="1">
        <f>('Voda, teplo, plyn Stav'!CG3-'Voda, teplo, plyn Stav'!CF3)</f>
        <v>299</v>
      </c>
      <c r="CG3" s="1">
        <f>('Voda, teplo, plyn Stav'!CH3-'Voda, teplo, plyn Stav'!CG3)</f>
        <v>260</v>
      </c>
      <c r="CH3" s="1">
        <f>('Voda, teplo, plyn Stav'!CI3-'Voda, teplo, plyn Stav'!CH3)</f>
        <v>0</v>
      </c>
      <c r="CI3" s="1">
        <f>('Voda, teplo, plyn Stav'!CJ3-'Voda, teplo, plyn Stav'!CI3)</f>
        <v>532</v>
      </c>
      <c r="CJ3" s="1">
        <f>('Voda, teplo, plyn Stav'!CK3-'Voda, teplo, plyn Stav'!CJ3)</f>
        <v>199</v>
      </c>
      <c r="CK3" s="1">
        <f>('Voda, teplo, plyn Stav'!CL3-'Voda, teplo, plyn Stav'!CK3)</f>
        <v>267</v>
      </c>
      <c r="CL3" s="1">
        <f>('Voda, teplo, plyn Stav'!CM3-'Voda, teplo, plyn Stav'!CL3)</f>
        <v>266</v>
      </c>
      <c r="CM3" s="1">
        <f>('Voda, teplo, plyn Stav'!CN3-'Voda, teplo, plyn Stav'!CM3)</f>
        <v>245</v>
      </c>
      <c r="CN3" s="1">
        <f>('Voda, teplo, plyn Stav'!CO3-'Voda, teplo, plyn Stav'!CN3)</f>
        <v>260</v>
      </c>
      <c r="CO3" s="1">
        <f>('Voda, teplo, plyn Stav'!CP3-'Voda, teplo, plyn Stav'!CO3)</f>
        <v>235</v>
      </c>
      <c r="CP3" s="1">
        <f>('Voda, teplo, plyn Stav'!CQ3-'Voda, teplo, plyn Stav'!CP3)</f>
        <v>238</v>
      </c>
      <c r="CQ3" s="1">
        <f>('Voda, teplo, plyn Stav'!CR3-'Voda, teplo, plyn Stav'!CQ3)</f>
        <v>239</v>
      </c>
      <c r="CR3" s="1">
        <f>('Voda, teplo, plyn Stav'!CS3-'Voda, teplo, plyn Stav'!CR3)</f>
        <v>230</v>
      </c>
      <c r="CS3" s="1">
        <f>('Voda, teplo, plyn Stav'!CT3-'Voda, teplo, plyn Stav'!CS3)</f>
        <v>292</v>
      </c>
      <c r="CT3" s="1">
        <f>('Voda, teplo, plyn Stav'!CU3-'Voda, teplo, plyn Stav'!CT3)</f>
        <v>255</v>
      </c>
      <c r="CU3" s="1">
        <f>('Voda, teplo, plyn Stav'!CV3-'Voda, teplo, plyn Stav'!CU3)</f>
        <v>174</v>
      </c>
      <c r="CV3" s="1">
        <f>('Voda, teplo, plyn Stav'!CW3-'Voda, teplo, plyn Stav'!CV3)</f>
        <v>162</v>
      </c>
      <c r="CW3" s="1">
        <f>('Voda, teplo, plyn Stav'!CX3-'Voda, teplo, plyn Stav'!CW3)</f>
        <v>166</v>
      </c>
      <c r="CX3" s="1">
        <f>('Voda, teplo, plyn Stav'!CY3-'Voda, teplo, plyn Stav'!CX3)</f>
        <v>157</v>
      </c>
      <c r="CY3" s="1">
        <f>('Voda, teplo, plyn Stav'!CZ3-'Voda, teplo, plyn Stav'!CY3)</f>
        <v>199</v>
      </c>
      <c r="CZ3" s="1">
        <f>('Voda, teplo, plyn Stav'!DA3-'Voda, teplo, plyn Stav'!CZ3)</f>
        <v>160</v>
      </c>
    </row>
    <row r="4" spans="1:104" ht="12" customHeight="1">
      <c r="A4" s="1" t="str">
        <f>'Voda, teplo, plyn Stav'!A4</f>
        <v>A</v>
      </c>
      <c r="B4" s="1">
        <f>'Voda, teplo, plyn Stav'!B4</f>
        <v>206</v>
      </c>
      <c r="C4" s="1" t="str">
        <f>'Voda, teplo, plyn Stav'!C4</f>
        <v>Budova 5</v>
      </c>
      <c r="D4" s="1" t="str">
        <f>'Voda, teplo, plyn Stav'!D4</f>
        <v>Ames</v>
      </c>
      <c r="E4" s="1" t="str">
        <f>'Voda, teplo, plyn Stav'!E4</f>
        <v>Voda</v>
      </c>
      <c r="F4" s="1">
        <f>'Voda, teplo, plyn Stav'!F4</f>
        <v>5</v>
      </c>
      <c r="G4" s="1" t="str">
        <f>'Voda, teplo, plyn Stav'!G4</f>
        <v>1"</v>
      </c>
      <c r="H4" s="1">
        <f>'Voda, teplo, plyn Stav'!H4</f>
        <v>0</v>
      </c>
      <c r="I4" s="1" t="str">
        <f>'Voda, teplo, plyn Stav'!I4</f>
        <v>6526537-93</v>
      </c>
      <c r="J4" s="1">
        <f>'Voda, teplo, plyn Stav'!K4-'Voda, teplo, plyn Stav'!J4</f>
        <v>24</v>
      </c>
      <c r="K4" s="1">
        <f>'Voda, teplo, plyn Stav'!L4-'Voda, teplo, plyn Stav'!K4</f>
        <v>28</v>
      </c>
      <c r="L4" s="1">
        <f>'Voda, teplo, plyn Stav'!M4-'Voda, teplo, plyn Stav'!L4</f>
        <v>23</v>
      </c>
      <c r="M4" s="1">
        <f>'Voda, teplo, plyn Stav'!N4-'Voda, teplo, plyn Stav'!M4</f>
        <v>16</v>
      </c>
      <c r="N4" s="1">
        <f>'Voda, teplo, plyn Stav'!O4-'Voda, teplo, plyn Stav'!N4</f>
        <v>22</v>
      </c>
      <c r="O4" s="1">
        <f>'Voda, teplo, plyn Stav'!P4-'Voda, teplo, plyn Stav'!O4</f>
        <v>17</v>
      </c>
      <c r="P4" s="1">
        <f>'Voda, teplo, plyn Stav'!Q4-'Voda, teplo, plyn Stav'!P4</f>
        <v>20</v>
      </c>
      <c r="Q4" s="1">
        <f>'Voda, teplo, plyn Stav'!R4-'Voda, teplo, plyn Stav'!Q4</f>
        <v>19</v>
      </c>
      <c r="R4" s="1">
        <f>'Voda, teplo, plyn Stav'!S4-'Voda, teplo, plyn Stav'!R4</f>
        <v>19</v>
      </c>
      <c r="S4" s="1">
        <f>'Voda, teplo, plyn Stav'!T4-'Voda, teplo, plyn Stav'!S4</f>
        <v>19</v>
      </c>
      <c r="T4" s="1">
        <f>'Voda, teplo, plyn Stav'!U4-'Voda, teplo, plyn Stav'!T4</f>
        <v>15</v>
      </c>
      <c r="U4" s="1">
        <f>'Voda, teplo, plyn Stav'!V4-'Voda, teplo, plyn Stav'!U4</f>
        <v>16</v>
      </c>
      <c r="V4" s="1">
        <f>'Voda, teplo, plyn Stav'!W4-'Voda, teplo, plyn Stav'!V4</f>
        <v>15</v>
      </c>
      <c r="W4" s="1">
        <f>'Voda, teplo, plyn Stav'!X4-'Voda, teplo, plyn Stav'!W4</f>
        <v>23</v>
      </c>
      <c r="X4" s="1">
        <f>'Voda, teplo, plyn Stav'!Y4-'Voda, teplo, plyn Stav'!X4</f>
        <v>22</v>
      </c>
      <c r="Y4" s="1">
        <f>'Voda, teplo, plyn Stav'!Z4-'Voda, teplo, plyn Stav'!Y4</f>
        <v>18</v>
      </c>
      <c r="Z4" s="1">
        <f>'Voda, teplo, plyn Stav'!AA4-'Voda, teplo, plyn Stav'!Z4</f>
        <v>17</v>
      </c>
      <c r="AA4" s="1">
        <f>'Voda, teplo, plyn Stav'!AB4-'Voda, teplo, plyn Stav'!AA4</f>
        <v>11</v>
      </c>
      <c r="AB4" s="1">
        <f>'Voda, teplo, plyn Stav'!AC4-'Voda, teplo, plyn Stav'!AB4</f>
        <v>16</v>
      </c>
      <c r="AC4" s="1">
        <f>'Voda, teplo, plyn Stav'!AD4-'Voda, teplo, plyn Stav'!AC4</f>
        <v>18</v>
      </c>
      <c r="AD4" s="1">
        <f>'Voda, teplo, plyn Stav'!AE4-'Voda, teplo, plyn Stav'!AD4</f>
        <v>16</v>
      </c>
      <c r="AE4" s="1">
        <f>'Voda, teplo, plyn Stav'!AF4-'Voda, teplo, plyn Stav'!AE4</f>
        <v>23</v>
      </c>
      <c r="AF4" s="1">
        <f>'Voda, teplo, plyn Stav'!AG4-'Voda, teplo, plyn Stav'!AF4</f>
        <v>19</v>
      </c>
      <c r="AG4" s="1">
        <f>'Voda, teplo, plyn Stav'!AH4-'Voda, teplo, plyn Stav'!AG4</f>
        <v>18</v>
      </c>
      <c r="AH4" s="1">
        <f>'Voda, teplo, plyn Stav'!AI4-'Voda, teplo, plyn Stav'!AH4</f>
        <v>21</v>
      </c>
      <c r="AI4" s="1">
        <f>'Voda, teplo, plyn Stav'!AJ4-'Voda, teplo, plyn Stav'!AI4</f>
        <v>21</v>
      </c>
      <c r="AJ4" s="1">
        <f>'Voda, teplo, plyn Stav'!AK4-'Voda, teplo, plyn Stav'!AJ4</f>
        <v>28</v>
      </c>
      <c r="AK4" s="1">
        <f>'Voda, teplo, plyn Stav'!AL4-'Voda, teplo, plyn Stav'!AK4</f>
        <v>41</v>
      </c>
      <c r="AL4" s="1">
        <f>'Voda, teplo, plyn Stav'!AM4-'Voda, teplo, plyn Stav'!AL4</f>
        <v>28</v>
      </c>
      <c r="AM4" s="1">
        <f>'Voda, teplo, plyn Stav'!AN4-'Voda, teplo, plyn Stav'!AM4</f>
        <v>12</v>
      </c>
      <c r="AN4" s="1">
        <f>'Voda, teplo, plyn Stav'!AO4-'Voda, teplo, plyn Stav'!AN4</f>
        <v>18</v>
      </c>
      <c r="AO4" s="1">
        <f>'Voda, teplo, plyn Stav'!AP4-'Voda, teplo, plyn Stav'!AO4</f>
        <v>25</v>
      </c>
      <c r="AP4" s="1">
        <f>'Voda, teplo, plyn Stav'!AQ4-'Voda, teplo, plyn Stav'!AP4</f>
        <v>19</v>
      </c>
      <c r="AQ4" s="1">
        <f>'Voda, teplo, plyn Stav'!AR4-'Voda, teplo, plyn Stav'!AQ4</f>
        <v>16</v>
      </c>
      <c r="AR4" s="1">
        <f>'Voda, teplo, plyn Stav'!AS4-'Voda, teplo, plyn Stav'!AR4</f>
        <v>9</v>
      </c>
      <c r="AS4" s="1">
        <f>'Voda, teplo, plyn Stav'!AT4-'Voda, teplo, plyn Stav'!AS4</f>
        <v>28</v>
      </c>
      <c r="AT4" s="1">
        <f>'Voda, teplo, plyn Stav'!AU4-'Voda, teplo, plyn Stav'!AT4</f>
        <v>224</v>
      </c>
      <c r="AU4" s="1">
        <f>'Voda, teplo, plyn Stav'!AV4-'Voda, teplo, plyn Stav'!AU4</f>
        <v>22</v>
      </c>
      <c r="AV4" s="1">
        <f>'Voda, teplo, plyn Stav'!AW4-'Voda, teplo, plyn Stav'!AV4</f>
        <v>24</v>
      </c>
      <c r="AW4" s="1">
        <f>'Voda, teplo, plyn Stav'!AX4-'Voda, teplo, plyn Stav'!AW4</f>
        <v>26</v>
      </c>
      <c r="AX4" s="1">
        <f>'Voda, teplo, plyn Stav'!AY4-'Voda, teplo, plyn Stav'!AX4</f>
        <v>80</v>
      </c>
      <c r="AY4" s="1">
        <f>'Voda, teplo, plyn Stav'!AZ4-'Voda, teplo, plyn Stav'!AY4</f>
        <v>21</v>
      </c>
      <c r="AZ4" s="1">
        <f>'Voda, teplo, plyn Stav'!BA4-'Voda, teplo, plyn Stav'!AZ4</f>
        <v>18</v>
      </c>
      <c r="BA4" s="1">
        <f>'Voda, teplo, plyn Stav'!BB4-'Voda, teplo, plyn Stav'!BA4</f>
        <v>23</v>
      </c>
      <c r="BB4" s="1">
        <f>'Voda, teplo, plyn Stav'!BC4-'Voda, teplo, plyn Stav'!BB4</f>
        <v>20</v>
      </c>
      <c r="BC4" s="1">
        <f>'Voda, teplo, plyn Stav'!BD4-'Voda, teplo, plyn Stav'!BC4</f>
        <v>21</v>
      </c>
      <c r="BD4" s="1">
        <f>'Voda, teplo, plyn Stav'!BE4-'Voda, teplo, plyn Stav'!BD4</f>
        <v>14</v>
      </c>
      <c r="BE4" s="1">
        <f>'Voda, teplo, plyn Stav'!BF4-'Voda, teplo, plyn Stav'!BE4</f>
        <v>15</v>
      </c>
      <c r="BF4" s="1">
        <f>'Voda, teplo, plyn Stav'!BG4-'Voda, teplo, plyn Stav'!BF4</f>
        <v>14</v>
      </c>
      <c r="BG4" s="1">
        <f>'Voda, teplo, plyn Stav'!BH4-'Voda, teplo, plyn Stav'!BG4</f>
        <v>15</v>
      </c>
      <c r="BH4" s="1">
        <f>'Voda, teplo, plyn Stav'!BI4-'Voda, teplo, plyn Stav'!BH4</f>
        <v>19</v>
      </c>
      <c r="BI4" s="1">
        <f>'Voda, teplo, plyn Stav'!BJ4-'Voda, teplo, plyn Stav'!BI4</f>
        <v>16</v>
      </c>
      <c r="BJ4" s="1">
        <f>'Voda, teplo, plyn Stav'!BK4-'Voda, teplo, plyn Stav'!BJ4</f>
        <v>15</v>
      </c>
      <c r="BK4" s="1">
        <f>'Voda, teplo, plyn Stav'!BL4-'Voda, teplo, plyn Stav'!BK4</f>
        <v>9</v>
      </c>
      <c r="BL4" s="1">
        <f>'Voda, teplo, plyn Stav'!BM4-'Voda, teplo, plyn Stav'!BL4</f>
        <v>8</v>
      </c>
      <c r="BM4" s="1">
        <f>'Voda, teplo, plyn Stav'!BN4-'Voda, teplo, plyn Stav'!BM4</f>
        <v>7</v>
      </c>
      <c r="BN4" s="1">
        <f>'Voda, teplo, plyn Stav'!BO4-'Voda, teplo, plyn Stav'!BN4</f>
        <v>2</v>
      </c>
      <c r="BO4" s="1">
        <f>'Voda, teplo, plyn Stav'!BP4-'Voda, teplo, plyn Stav'!BO4</f>
        <v>4</v>
      </c>
      <c r="BP4" s="1">
        <f>'Voda, teplo, plyn Stav'!BQ4-'Voda, teplo, plyn Stav'!BP4</f>
        <v>3</v>
      </c>
      <c r="BQ4" s="1">
        <f>'Voda, teplo, plyn Stav'!BR4-'Voda, teplo, plyn Stav'!BQ4</f>
        <v>3</v>
      </c>
      <c r="BR4" s="1">
        <f>'Voda, teplo, plyn Stav'!BS4-'Voda, teplo, plyn Stav'!BR4</f>
        <v>2</v>
      </c>
      <c r="BS4" s="1">
        <f>'Voda, teplo, plyn Stav'!BT4-'Voda, teplo, plyn Stav'!BS4</f>
        <v>5</v>
      </c>
      <c r="BT4" s="1">
        <f>'Voda, teplo, plyn Stav'!BU4-'Voda, teplo, plyn Stav'!BT4</f>
        <v>17</v>
      </c>
      <c r="BU4" s="1">
        <f>'Voda, teplo, plyn Stav'!BV4-'Voda, teplo, plyn Stav'!BU4</f>
        <v>25</v>
      </c>
      <c r="BV4" s="1">
        <f>'Voda, teplo, plyn Stav'!BW4-'Voda, teplo, plyn Stav'!BV4</f>
        <v>39</v>
      </c>
      <c r="BW4" s="1">
        <f>'Voda, teplo, plyn Stav'!BX4-'Voda, teplo, plyn Stav'!BW4</f>
        <v>36</v>
      </c>
      <c r="BX4" s="1">
        <f>'Voda, teplo, plyn Stav'!BY4-'Voda, teplo, plyn Stav'!BX4</f>
        <v>24</v>
      </c>
      <c r="BY4" s="1">
        <f>'Voda, teplo, plyn Stav'!BZ4-'Voda, teplo, plyn Stav'!BY4</f>
        <v>33</v>
      </c>
      <c r="BZ4" s="1">
        <f>'Voda, teplo, plyn Stav'!CA4-'Voda, teplo, plyn Stav'!BZ4</f>
        <v>32</v>
      </c>
      <c r="CA4" s="1">
        <f>'Voda, teplo, plyn Stav'!CB4-'Voda, teplo, plyn Stav'!CA4</f>
        <v>32</v>
      </c>
      <c r="CB4" s="1">
        <f>'Voda, teplo, plyn Stav'!CC4-'Voda, teplo, plyn Stav'!CB4</f>
        <v>49</v>
      </c>
      <c r="CC4" s="1">
        <f>'Voda, teplo, plyn Stav'!CD4-'Voda, teplo, plyn Stav'!CC4</f>
        <v>52</v>
      </c>
      <c r="CD4" s="1">
        <f>'Voda, teplo, plyn Stav'!CE4-'Voda, teplo, plyn Stav'!CD4</f>
        <v>56</v>
      </c>
      <c r="CE4" s="1">
        <f>'Voda, teplo, plyn Stav'!CF4-'Voda, teplo, plyn Stav'!CE4</f>
        <v>52</v>
      </c>
      <c r="CF4" s="1">
        <f>'Voda, teplo, plyn Stav'!CG4-'Voda, teplo, plyn Stav'!CF4</f>
        <v>104</v>
      </c>
      <c r="CG4" s="1">
        <f>'Voda, teplo, plyn Stav'!CH4-'Voda, teplo, plyn Stav'!CG4</f>
        <v>15</v>
      </c>
      <c r="CH4" s="1">
        <f>'Voda, teplo, plyn Stav'!CI4-'Voda, teplo, plyn Stav'!CH4</f>
        <v>17</v>
      </c>
      <c r="CI4" s="1">
        <f>'Voda, teplo, plyn Stav'!CJ4-'Voda, teplo, plyn Stav'!CI4</f>
        <v>19</v>
      </c>
      <c r="CJ4" s="1">
        <f>'Voda, teplo, plyn Stav'!CK4-'Voda, teplo, plyn Stav'!CJ4</f>
        <v>51</v>
      </c>
      <c r="CK4" s="1">
        <f>'Voda, teplo, plyn Stav'!CL4-'Voda, teplo, plyn Stav'!CK4</f>
        <v>46</v>
      </c>
      <c r="CL4" s="1">
        <f>'Voda, teplo, plyn Stav'!CM4-'Voda, teplo, plyn Stav'!CL4</f>
        <v>26</v>
      </c>
      <c r="CM4" s="1">
        <f>'Voda, teplo, plyn Stav'!CN4-'Voda, teplo, plyn Stav'!CM4</f>
        <v>20</v>
      </c>
      <c r="CN4" s="1">
        <f>'Voda, teplo, plyn Stav'!CO4-'Voda, teplo, plyn Stav'!CN4</f>
        <v>33</v>
      </c>
      <c r="CO4" s="1">
        <f>'Voda, teplo, plyn Stav'!CP4-'Voda, teplo, plyn Stav'!CO4</f>
        <v>21</v>
      </c>
      <c r="CP4" s="1">
        <f>'Voda, teplo, plyn Stav'!CQ4-'Voda, teplo, plyn Stav'!CP4</f>
        <v>16</v>
      </c>
      <c r="CQ4" s="1">
        <f>'Voda, teplo, plyn Stav'!CR4-'Voda, teplo, plyn Stav'!CQ4</f>
        <v>15</v>
      </c>
      <c r="CR4" s="1">
        <f>'Voda, teplo, plyn Stav'!CS4-'Voda, teplo, plyn Stav'!CR4</f>
        <v>16</v>
      </c>
      <c r="CS4" s="1">
        <f>'Voda, teplo, plyn Stav'!CT4-'Voda, teplo, plyn Stav'!CS4</f>
        <v>63</v>
      </c>
      <c r="CT4" s="1">
        <f>'Voda, teplo, plyn Stav'!CU4-'Voda, teplo, plyn Stav'!CT4</f>
        <v>20</v>
      </c>
      <c r="CU4" s="1">
        <f>'Voda, teplo, plyn Stav'!CV4-'Voda, teplo, plyn Stav'!CU4</f>
        <v>25</v>
      </c>
      <c r="CV4" s="1">
        <f>'Voda, teplo, plyn Stav'!CW4-'Voda, teplo, plyn Stav'!CV4</f>
        <v>64</v>
      </c>
      <c r="CW4" s="1">
        <f>'Voda, teplo, plyn Stav'!CX4-'Voda, teplo, plyn Stav'!CW4</f>
        <v>13</v>
      </c>
      <c r="CX4" s="1">
        <f>'Voda, teplo, plyn Stav'!CY4-'Voda, teplo, plyn Stav'!CX4</f>
        <v>19</v>
      </c>
      <c r="CY4" s="1">
        <f>'Voda, teplo, plyn Stav'!CZ4-'Voda, teplo, plyn Stav'!CY4</f>
        <v>13</v>
      </c>
      <c r="CZ4" s="1">
        <f>'Voda, teplo, plyn Stav'!DA4-'Voda, teplo, plyn Stav'!CZ4</f>
        <v>9</v>
      </c>
    </row>
    <row r="5" spans="1:104" ht="12" hidden="1" customHeight="1">
      <c r="A5" s="1" t="str">
        <f>'Voda, teplo, plyn Stav'!A5</f>
        <v>A</v>
      </c>
      <c r="B5" s="1">
        <f>'Voda, teplo, plyn Stav'!B5</f>
        <v>207</v>
      </c>
      <c r="C5" s="1" t="str">
        <f>'Voda, teplo, plyn Stav'!C5</f>
        <v>Budova 5</v>
      </c>
      <c r="D5" s="1" t="str">
        <f>'Voda, teplo, plyn Stav'!D5</f>
        <v>Ames</v>
      </c>
      <c r="E5" s="1" t="str">
        <f>'Voda, teplo, plyn Stav'!E5</f>
        <v>Plyn</v>
      </c>
      <c r="F5" s="1">
        <f>'Voda, teplo, plyn Stav'!F5</f>
        <v>5</v>
      </c>
      <c r="G5" s="1" t="str">
        <f>'Voda, teplo, plyn Stav'!G5</f>
        <v>2"</v>
      </c>
      <c r="H5" s="1" t="str">
        <f>'Voda, teplo, plyn Stav'!H5</f>
        <v>Opravený půovdní plynoměr</v>
      </c>
      <c r="I5" s="1" t="str">
        <f>'Voda, teplo, plyn Stav'!I5</f>
        <v>1498</v>
      </c>
      <c r="BH5" s="1">
        <f>'Voda, teplo, plyn Stav'!BI5-'Voda, teplo, plyn Stav'!BH5</f>
        <v>26.099999999976717</v>
      </c>
      <c r="BI5" s="1">
        <f>'Voda, teplo, plyn Stav'!BJ5-'Voda, teplo, plyn Stav'!BI5</f>
        <v>5</v>
      </c>
      <c r="BJ5" s="1">
        <f>'Voda, teplo, plyn Stav'!BK5-'Voda, teplo, plyn Stav'!BJ5</f>
        <v>1</v>
      </c>
      <c r="BK5" s="1">
        <f>'Voda, teplo, plyn Stav'!BL5-'Voda, teplo, plyn Stav'!BK5</f>
        <v>0</v>
      </c>
      <c r="BL5" s="1">
        <f>'Voda, teplo, plyn Stav'!BM5-'Voda, teplo, plyn Stav'!BL5</f>
        <v>0</v>
      </c>
      <c r="BM5" s="1">
        <f>'Voda, teplo, plyn Stav'!BN5-'Voda, teplo, plyn Stav'!BM5</f>
        <v>0</v>
      </c>
      <c r="BN5" s="1">
        <f>'Voda, teplo, plyn Stav'!BO5-'Voda, teplo, plyn Stav'!BN5</f>
        <v>2</v>
      </c>
      <c r="BO5" s="1">
        <f>'Voda, teplo, plyn Stav'!BP5-'Voda, teplo, plyn Stav'!BO5</f>
        <v>51</v>
      </c>
      <c r="BP5" s="1">
        <f>'Voda, teplo, plyn Stav'!BQ5-'Voda, teplo, plyn Stav'!BP5</f>
        <v>64.800000000046566</v>
      </c>
      <c r="BQ5" s="1">
        <f>'Voda, teplo, plyn Stav'!BR5-'Voda, teplo, plyn Stav'!BQ5</f>
        <v>82.199999999953434</v>
      </c>
      <c r="BR5" s="1">
        <f>'Voda, teplo, plyn Stav'!BS5-'Voda, teplo, plyn Stav'!BR5</f>
        <v>45</v>
      </c>
      <c r="BS5" s="1">
        <f>'Voda, teplo, plyn Stav'!BT5-'Voda, teplo, plyn Stav'!BS5</f>
        <v>42</v>
      </c>
      <c r="BT5" s="1">
        <f>'Voda, teplo, plyn Stav'!BU5-'Voda, teplo, plyn Stav'!BT5</f>
        <v>444</v>
      </c>
      <c r="BU5" s="1">
        <f>'Voda, teplo, plyn Stav'!BV5-'Voda, teplo, plyn Stav'!BU5</f>
        <v>207</v>
      </c>
      <c r="BV5" s="1">
        <f>'Voda, teplo, plyn Stav'!BW5-'Voda, teplo, plyn Stav'!BV5</f>
        <v>28</v>
      </c>
      <c r="BW5" s="1">
        <f>'Voda, teplo, plyn Stav'!BX5-'Voda, teplo, plyn Stav'!BW5</f>
        <v>0</v>
      </c>
      <c r="BX5" s="1">
        <f>'Voda, teplo, plyn Stav'!BY5-'Voda, teplo, plyn Stav'!BX5</f>
        <v>12</v>
      </c>
      <c r="BY5" s="1">
        <f>'Voda, teplo, plyn Stav'!BZ5-'Voda, teplo, plyn Stav'!BY5</f>
        <v>57</v>
      </c>
      <c r="BZ5" s="1">
        <f>'Voda, teplo, plyn Stav'!CA5-'Voda, teplo, plyn Stav'!BZ5</f>
        <v>256</v>
      </c>
      <c r="CA5" s="1">
        <f>'Voda, teplo, plyn Stav'!CB5-'Voda, teplo, plyn Stav'!CA5</f>
        <v>1329</v>
      </c>
      <c r="CB5" s="1">
        <f>'Voda, teplo, plyn Stav'!CC5-'Voda, teplo, plyn Stav'!CB5</f>
        <v>1978</v>
      </c>
      <c r="CC5" s="1">
        <f>'Voda, teplo, plyn Stav'!CD5-'Voda, teplo, plyn Stav'!CC5</f>
        <v>2113</v>
      </c>
      <c r="CD5" s="1">
        <f>'Voda, teplo, plyn Stav'!CE5-'Voda, teplo, plyn Stav'!CD5</f>
        <v>2196</v>
      </c>
      <c r="CE5" s="1">
        <f>'Voda, teplo, plyn Stav'!CF5-'Voda, teplo, plyn Stav'!CE5</f>
        <v>1486</v>
      </c>
      <c r="CF5" s="1">
        <f>'Voda, teplo, plyn Stav'!CG5-'Voda, teplo, plyn Stav'!CF5</f>
        <v>537</v>
      </c>
      <c r="CG5" s="1">
        <f>'Voda, teplo, plyn Stav'!CH5-'Voda, teplo, plyn Stav'!CG5</f>
        <v>71</v>
      </c>
      <c r="CH5" s="1">
        <f>'Voda, teplo, plyn Stav'!CI5-'Voda, teplo, plyn Stav'!CH5</f>
        <v>41</v>
      </c>
      <c r="CI5" s="1">
        <f>'Voda, teplo, plyn Stav'!CJ5-'Voda, teplo, plyn Stav'!CI5</f>
        <v>1</v>
      </c>
      <c r="CJ5" s="1">
        <f>'Voda, teplo, plyn Stav'!CK5-'Voda, teplo, plyn Stav'!CJ5</f>
        <v>0</v>
      </c>
      <c r="CK5" s="1">
        <f>'Voda, teplo, plyn Stav'!CL5-'Voda, teplo, plyn Stav'!CK5</f>
        <v>42</v>
      </c>
      <c r="CL5" s="1">
        <f>'Voda, teplo, plyn Stav'!CM5-'Voda, teplo, plyn Stav'!CL5</f>
        <v>1044</v>
      </c>
      <c r="CM5" s="1">
        <f>'Voda, teplo, plyn Stav'!CN5-'Voda, teplo, plyn Stav'!CM5</f>
        <v>1383</v>
      </c>
      <c r="CN5" s="1">
        <f>'Voda, teplo, plyn Stav'!CO5-'Voda, teplo, plyn Stav'!CN5</f>
        <v>1542</v>
      </c>
      <c r="CO5" s="1">
        <f>'Voda, teplo, plyn Stav'!CP5-'Voda, teplo, plyn Stav'!CO5</f>
        <v>3216</v>
      </c>
      <c r="CP5" s="1">
        <f>'Voda, teplo, plyn Stav'!CQ5-'Voda, teplo, plyn Stav'!CP5</f>
        <v>1905</v>
      </c>
      <c r="CQ5" s="1">
        <f>'Voda, teplo, plyn Stav'!CR5-'Voda, teplo, plyn Stav'!CQ5</f>
        <v>2258</v>
      </c>
      <c r="CR5" s="1">
        <f>'Voda, teplo, plyn Stav'!CS5-'Voda, teplo, plyn Stav'!CR5</f>
        <v>879</v>
      </c>
      <c r="CS5" s="1">
        <f>'Voda, teplo, plyn Stav'!CT5-'Voda, teplo, plyn Stav'!CS5</f>
        <v>228</v>
      </c>
      <c r="CT5" s="1">
        <f>'Voda, teplo, plyn Stav'!CU5-'Voda, teplo, plyn Stav'!CT5</f>
        <v>35</v>
      </c>
      <c r="CU5" s="1">
        <f>'Voda, teplo, plyn Stav'!CV5-'Voda, teplo, plyn Stav'!CU5</f>
        <v>8</v>
      </c>
      <c r="CV5" s="1">
        <f>'Voda, teplo, plyn Stav'!CW5-'Voda, teplo, plyn Stav'!CV5</f>
        <v>0</v>
      </c>
      <c r="CW5" s="1">
        <f>'Voda, teplo, plyn Stav'!CX5-'Voda, teplo, plyn Stav'!CW5</f>
        <v>72</v>
      </c>
      <c r="CX5" s="1">
        <f>'Voda, teplo, plyn Stav'!CY5-'Voda, teplo, plyn Stav'!CX5</f>
        <v>574</v>
      </c>
      <c r="CY5" s="1">
        <f>'Voda, teplo, plyn Stav'!CZ5-'Voda, teplo, plyn Stav'!CY5</f>
        <v>1411</v>
      </c>
      <c r="CZ5" s="1">
        <f>'Voda, teplo, plyn Stav'!DA5-'Voda, teplo, plyn Stav'!CZ5</f>
        <v>2192</v>
      </c>
    </row>
    <row r="6" spans="1:104" ht="12.75" customHeight="1">
      <c r="A6" s="1" t="str">
        <f>'Voda, teplo, plyn Stav'!A6</f>
        <v>A</v>
      </c>
      <c r="B6" s="1">
        <f>'Voda, teplo, plyn Stav'!B6</f>
        <v>208</v>
      </c>
      <c r="C6" s="1" t="str">
        <f>'Voda, teplo, plyn Stav'!C6</f>
        <v>U bud. 314</v>
      </c>
      <c r="D6" s="1" t="str">
        <f>'Voda, teplo, plyn Stav'!D6</f>
        <v>Interobal</v>
      </c>
      <c r="E6" s="1" t="str">
        <f>'Voda, teplo, plyn Stav'!E6</f>
        <v>Voda</v>
      </c>
      <c r="F6" s="1" t="str">
        <f>'Voda, teplo, plyn Stav'!F6</f>
        <v>Interobal</v>
      </c>
      <c r="G6" s="1" t="str">
        <f>'Voda, teplo, plyn Stav'!G6</f>
        <v>2"</v>
      </c>
      <c r="H6" s="1">
        <f>'Voda, teplo, plyn Stav'!H6</f>
        <v>0</v>
      </c>
      <c r="I6" s="1" t="str">
        <f>'Voda, teplo, plyn Stav'!I6</f>
        <v>D07UF075811-J</v>
      </c>
      <c r="J6" s="1">
        <f>'Voda, teplo, plyn Stav'!K6-'Voda, teplo, plyn Stav'!J6-J7</f>
        <v>104</v>
      </c>
      <c r="K6" s="1">
        <f>'Voda, teplo, plyn Stav'!L6-'Voda, teplo, plyn Stav'!K6-K7</f>
        <v>-28</v>
      </c>
      <c r="L6" s="1">
        <f>'Voda, teplo, plyn Stav'!M6-'Voda, teplo, plyn Stav'!L6-L7</f>
        <v>982</v>
      </c>
      <c r="M6" s="1">
        <f>'Voda, teplo, plyn Stav'!N6-'Voda, teplo, plyn Stav'!M6-M7</f>
        <v>1101</v>
      </c>
      <c r="N6" s="1">
        <f>'Voda, teplo, plyn Stav'!O6-'Voda, teplo, plyn Stav'!N6-N7</f>
        <v>1591</v>
      </c>
      <c r="O6" s="1">
        <f>'Voda, teplo, plyn Stav'!P6-'Voda, teplo, plyn Stav'!O6-O7</f>
        <v>1561</v>
      </c>
      <c r="P6" s="1">
        <f>'Voda, teplo, plyn Stav'!Q6-'Voda, teplo, plyn Stav'!P6-P7</f>
        <v>1688</v>
      </c>
      <c r="Q6" s="37">
        <f>'Voda, teplo, plyn Stav'!R6-'Voda, teplo, plyn Stav'!Q6-Q7</f>
        <v>2423</v>
      </c>
      <c r="R6" s="1">
        <f>'Voda, teplo, plyn Stav'!S6-'Voda, teplo, plyn Stav'!R6-R7</f>
        <v>52</v>
      </c>
      <c r="S6" s="1">
        <f>'Voda, teplo, plyn Stav'!T6-'Voda, teplo, plyn Stav'!S6-S7</f>
        <v>45</v>
      </c>
      <c r="T6" s="1">
        <f>'Voda, teplo, plyn Stav'!U6-'Voda, teplo, plyn Stav'!T6-T7</f>
        <v>48</v>
      </c>
      <c r="U6" s="1">
        <f>'Voda, teplo, plyn Stav'!V6-'Voda, teplo, plyn Stav'!U6-U7</f>
        <v>45</v>
      </c>
      <c r="V6" s="1">
        <f>'Voda, teplo, plyn Stav'!W6-'Voda, teplo, plyn Stav'!V6-V7</f>
        <v>50</v>
      </c>
      <c r="W6" s="1">
        <f>'Voda, teplo, plyn Stav'!X6-'Voda, teplo, plyn Stav'!W6-W7</f>
        <v>42</v>
      </c>
      <c r="X6" s="1">
        <f>'Voda, teplo, plyn Stav'!Y6-'Voda, teplo, plyn Stav'!X6-X7</f>
        <v>65</v>
      </c>
      <c r="Y6" s="1">
        <f>'Voda, teplo, plyn Stav'!Z6-'Voda, teplo, plyn Stav'!Y6-Y7</f>
        <v>95</v>
      </c>
      <c r="Z6" s="1">
        <f>'Voda, teplo, plyn Stav'!AA6-'Voda, teplo, plyn Stav'!Z6-Z7</f>
        <v>68</v>
      </c>
      <c r="AA6" s="1">
        <f>'Voda, teplo, plyn Stav'!AB6-'Voda, teplo, plyn Stav'!AA6-AA7</f>
        <v>158</v>
      </c>
      <c r="AB6" s="1">
        <f>'Voda, teplo, plyn Stav'!AC6-'Voda, teplo, plyn Stav'!AB6-AB7</f>
        <v>49</v>
      </c>
      <c r="AC6" s="1">
        <f>'Voda, teplo, plyn Stav'!AD6-'Voda, teplo, plyn Stav'!AC6-AC7</f>
        <v>119</v>
      </c>
      <c r="AD6" s="1">
        <f>'Voda, teplo, plyn Stav'!AE6-'Voda, teplo, plyn Stav'!AD6-AD7</f>
        <v>45</v>
      </c>
      <c r="AE6" s="1">
        <f>'Voda, teplo, plyn Stav'!AF6-'Voda, teplo, plyn Stav'!AE6-AE7</f>
        <v>59</v>
      </c>
      <c r="AF6" s="1">
        <f>'Voda, teplo, plyn Stav'!AG6-'Voda, teplo, plyn Stav'!AF6-AF7</f>
        <v>47</v>
      </c>
      <c r="AG6" s="1">
        <f>'Voda, teplo, plyn Stav'!AH6-'Voda, teplo, plyn Stav'!AG6-AG7</f>
        <v>54</v>
      </c>
      <c r="AH6" s="1">
        <f>'Voda, teplo, plyn Stav'!AI6-'Voda, teplo, plyn Stav'!AH6-AH7</f>
        <v>48</v>
      </c>
      <c r="AI6" s="1">
        <f>'Voda, teplo, plyn Stav'!AJ6-'Voda, teplo, plyn Stav'!AI6-AI7</f>
        <v>56</v>
      </c>
      <c r="AJ6" s="1">
        <f>'Voda, teplo, plyn Stav'!AK6-'Voda, teplo, plyn Stav'!AJ6-AJ7</f>
        <v>57</v>
      </c>
      <c r="AK6" s="1">
        <f>'Voda, teplo, plyn Stav'!AL6-'Voda, teplo, plyn Stav'!AK6-AK7</f>
        <v>114</v>
      </c>
      <c r="AL6" s="1">
        <f>'Voda, teplo, plyn Stav'!AM6-'Voda, teplo, plyn Stav'!AL6-AL7</f>
        <v>98</v>
      </c>
      <c r="AM6" s="1">
        <f>'Voda, teplo, plyn Stav'!AN6-'Voda, teplo, plyn Stav'!AM6-AM7</f>
        <v>53</v>
      </c>
      <c r="AN6" s="1">
        <f>'Voda, teplo, plyn Stav'!AO6-'Voda, teplo, plyn Stav'!AN6-AN7</f>
        <v>69</v>
      </c>
      <c r="AO6" s="1">
        <f>'Voda, teplo, plyn Stav'!AP6-'Voda, teplo, plyn Stav'!AO6-AO7</f>
        <v>66</v>
      </c>
      <c r="AP6" s="1">
        <f>'Voda, teplo, plyn Stav'!AQ6-'Voda, teplo, plyn Stav'!AP6-AP7</f>
        <v>64</v>
      </c>
      <c r="AQ6" s="1">
        <f>'Voda, teplo, plyn Stav'!AR6-'Voda, teplo, plyn Stav'!AQ6-AQ7</f>
        <v>63</v>
      </c>
      <c r="AR6" s="1">
        <f>'Voda, teplo, plyn Stav'!AS6-'Voda, teplo, plyn Stav'!AR6-AR7</f>
        <v>63</v>
      </c>
      <c r="AS6" s="1">
        <f>'Voda, teplo, plyn Stav'!AT6-'Voda, teplo, plyn Stav'!AS6-AS7</f>
        <v>59</v>
      </c>
      <c r="AT6" s="1">
        <f>'Voda, teplo, plyn Stav'!AU6-'Voda, teplo, plyn Stav'!AT6-AT7</f>
        <v>75</v>
      </c>
      <c r="AU6" s="1">
        <f>'Voda, teplo, plyn Stav'!AV6-'Voda, teplo, plyn Stav'!AU6-AU7</f>
        <v>81</v>
      </c>
      <c r="AV6" s="1">
        <f>'Voda, teplo, plyn Stav'!AW6-'Voda, teplo, plyn Stav'!AV6-AV7</f>
        <v>48</v>
      </c>
      <c r="AW6" s="1">
        <f>'Voda, teplo, plyn Stav'!AX6-'Voda, teplo, plyn Stav'!AW6-AW7</f>
        <v>133</v>
      </c>
      <c r="AX6" s="1">
        <f>'Voda, teplo, plyn Stav'!AY6-'Voda, teplo, plyn Stav'!AX6-AX7</f>
        <v>111</v>
      </c>
      <c r="AY6" s="1">
        <f>'Voda, teplo, plyn Stav'!AZ6-'Voda, teplo, plyn Stav'!AY6-AY7</f>
        <v>125</v>
      </c>
      <c r="AZ6" s="1">
        <f>'Voda, teplo, plyn Stav'!BA6-'Voda, teplo, plyn Stav'!AZ6-AZ7</f>
        <v>132</v>
      </c>
      <c r="BA6" s="1">
        <f>'Voda, teplo, plyn Stav'!BB6-'Voda, teplo, plyn Stav'!BA6-BA7</f>
        <v>95</v>
      </c>
      <c r="BB6" s="1">
        <f>'Voda, teplo, plyn Stav'!BC6-'Voda, teplo, plyn Stav'!BB6-BB7</f>
        <v>65</v>
      </c>
      <c r="BC6" s="1">
        <f>'Voda, teplo, plyn Stav'!BD6-'Voda, teplo, plyn Stav'!BC6-BC7</f>
        <v>66</v>
      </c>
      <c r="BD6" s="1">
        <f>'Voda, teplo, plyn Stav'!BE6-'Voda, teplo, plyn Stav'!BD6-BD7</f>
        <v>52</v>
      </c>
      <c r="BE6" s="1">
        <f>'Voda, teplo, plyn Stav'!BF6-'Voda, teplo, plyn Stav'!BE6-BE7</f>
        <v>60</v>
      </c>
      <c r="BF6" s="1">
        <f>'Voda, teplo, plyn Stav'!BG6-'Voda, teplo, plyn Stav'!BF6-BF7</f>
        <v>61</v>
      </c>
      <c r="BG6" s="1">
        <f>'Voda, teplo, plyn Stav'!BH6-'Voda, teplo, plyn Stav'!BG6-BG7</f>
        <v>63</v>
      </c>
      <c r="BH6" s="1">
        <f>'Voda, teplo, plyn Stav'!BI6-'Voda, teplo, plyn Stav'!BH6-BH7</f>
        <v>55</v>
      </c>
      <c r="BI6" s="1">
        <f>'Voda, teplo, plyn Stav'!BJ6-'Voda, teplo, plyn Stav'!BI6-BI7</f>
        <v>65</v>
      </c>
      <c r="BJ6" s="1">
        <f>'Voda, teplo, plyn Stav'!BK6-'Voda, teplo, plyn Stav'!BJ6-BJ7</f>
        <v>77</v>
      </c>
      <c r="BK6" s="1">
        <f>'Voda, teplo, plyn Stav'!BL6-'Voda, teplo, plyn Stav'!BK6-BK7</f>
        <v>202</v>
      </c>
      <c r="BL6" s="1">
        <f>'Voda, teplo, plyn Stav'!BM6-'Voda, teplo, plyn Stav'!BL6-BL7</f>
        <v>71</v>
      </c>
      <c r="BM6" s="1">
        <f>'Voda, teplo, plyn Stav'!BN6-'Voda, teplo, plyn Stav'!BM6-BM7</f>
        <v>74</v>
      </c>
      <c r="BN6" s="1">
        <f>'Voda, teplo, plyn Stav'!BO6-'Voda, teplo, plyn Stav'!BN6-BN7</f>
        <v>81</v>
      </c>
      <c r="BO6" s="1">
        <f>'Voda, teplo, plyn Stav'!BP6-'Voda, teplo, plyn Stav'!BO6-BO7</f>
        <v>80</v>
      </c>
      <c r="BP6" s="1">
        <f>'Voda, teplo, plyn Stav'!BQ6-'Voda, teplo, plyn Stav'!BP6-BP7</f>
        <v>66</v>
      </c>
      <c r="BQ6" s="1">
        <f>'Voda, teplo, plyn Stav'!BR6-'Voda, teplo, plyn Stav'!BQ6-BQ7</f>
        <v>100</v>
      </c>
      <c r="BR6" s="1">
        <f>'Voda, teplo, plyn Stav'!BS6-'Voda, teplo, plyn Stav'!BR6-BR7</f>
        <v>79</v>
      </c>
      <c r="BS6" s="1">
        <f>'Voda, teplo, plyn Stav'!BT6-'Voda, teplo, plyn Stav'!BS6-BS7</f>
        <v>74</v>
      </c>
      <c r="BT6" s="1">
        <f>'Voda, teplo, plyn Stav'!BU6-'Voda, teplo, plyn Stav'!BT6-BT7</f>
        <v>81</v>
      </c>
      <c r="BU6" s="1">
        <f>'Voda, teplo, plyn Stav'!BV6-'Voda, teplo, plyn Stav'!BU6-BU7</f>
        <v>72</v>
      </c>
      <c r="BV6" s="1">
        <f>'Voda, teplo, plyn Stav'!BW6-'Voda, teplo, plyn Stav'!BV6-BV7</f>
        <v>288</v>
      </c>
      <c r="BW6" s="1">
        <f>'Voda, teplo, plyn Stav'!BX6-'Voda, teplo, plyn Stav'!BW6-BW7</f>
        <v>179</v>
      </c>
      <c r="BX6" s="1">
        <f>'Voda, teplo, plyn Stav'!BY6-'Voda, teplo, plyn Stav'!BX6-BX7</f>
        <v>131</v>
      </c>
      <c r="BY6" s="1">
        <f>'Voda, teplo, plyn Stav'!BZ6-'Voda, teplo, plyn Stav'!BY6-BY7</f>
        <v>143</v>
      </c>
      <c r="BZ6" s="1">
        <f>'Voda, teplo, plyn Stav'!CA6-'Voda, teplo, plyn Stav'!BZ6-BZ7</f>
        <v>109</v>
      </c>
      <c r="CA6" s="1">
        <f>'Voda, teplo, plyn Stav'!CB6-'Voda, teplo, plyn Stav'!CA6-CA7</f>
        <v>91</v>
      </c>
      <c r="CB6" s="1">
        <f>'Voda, teplo, plyn Stav'!CC6-'Voda, teplo, plyn Stav'!CB6-CB7</f>
        <v>83</v>
      </c>
      <c r="CC6" s="1">
        <f>'Voda, teplo, plyn Stav'!CD6-'Voda, teplo, plyn Stav'!CC6-CC7</f>
        <v>87</v>
      </c>
      <c r="CD6" s="1">
        <f>'Voda, teplo, plyn Stav'!CE6-'Voda, teplo, plyn Stav'!CD6-CD7</f>
        <v>87</v>
      </c>
      <c r="CE6" s="1">
        <f>'Voda, teplo, plyn Stav'!CF6-'Voda, teplo, plyn Stav'!CE6-CE7</f>
        <v>96</v>
      </c>
      <c r="CF6" s="1">
        <f>'Voda, teplo, plyn Stav'!CG6-'Voda, teplo, plyn Stav'!CF6-CF7</f>
        <v>90</v>
      </c>
      <c r="CG6" s="1">
        <f>'Voda, teplo, plyn Stav'!CH6-'Voda, teplo, plyn Stav'!CG6-CG7</f>
        <v>94</v>
      </c>
      <c r="CH6" s="1">
        <f>'Voda, teplo, plyn Stav'!CI6-'Voda, teplo, plyn Stav'!CH6-CH7</f>
        <v>120</v>
      </c>
      <c r="CI6" s="1">
        <f>'Voda, teplo, plyn Stav'!CJ6-'Voda, teplo, plyn Stav'!CI6-CI7</f>
        <v>257</v>
      </c>
      <c r="CJ6" s="1">
        <f>'Voda, teplo, plyn Stav'!CK6-'Voda, teplo, plyn Stav'!CJ6-CJ7</f>
        <v>198</v>
      </c>
      <c r="CK6" s="1">
        <f>'Voda, teplo, plyn Stav'!CL6-'Voda, teplo, plyn Stav'!CK6-CK7</f>
        <v>181</v>
      </c>
      <c r="CL6" s="1">
        <f>'Voda, teplo, plyn Stav'!CM6-'Voda, teplo, plyn Stav'!CL6-CL7</f>
        <v>298</v>
      </c>
      <c r="CM6" s="1">
        <f>'Voda, teplo, plyn Stav'!CN6-'Voda, teplo, plyn Stav'!CM6-CM7</f>
        <v>269</v>
      </c>
      <c r="CN6" s="1">
        <f>'Voda, teplo, plyn Stav'!CO6-'Voda, teplo, plyn Stav'!CN6-CN7</f>
        <v>267</v>
      </c>
      <c r="CO6" s="1">
        <f>'Voda, teplo, plyn Stav'!CP6-'Voda, teplo, plyn Stav'!CO6-CO7</f>
        <v>240</v>
      </c>
      <c r="CP6" s="1">
        <f>'Voda, teplo, plyn Stav'!CQ6-'Voda, teplo, plyn Stav'!CP6-CP7</f>
        <v>273</v>
      </c>
      <c r="CQ6" s="1">
        <f>'Voda, teplo, plyn Stav'!CR6-'Voda, teplo, plyn Stav'!CQ6-CQ7</f>
        <v>276</v>
      </c>
      <c r="CR6" s="1">
        <f>'Voda, teplo, plyn Stav'!CS6-'Voda, teplo, plyn Stav'!CR6-CR7</f>
        <v>263</v>
      </c>
      <c r="CS6" s="1">
        <f>'Voda, teplo, plyn Stav'!CT6-'Voda, teplo, plyn Stav'!CS6-CS7</f>
        <v>383</v>
      </c>
      <c r="CT6" s="1">
        <f>'Voda, teplo, plyn Stav'!CU6-'Voda, teplo, plyn Stav'!CT6-CT7</f>
        <v>435</v>
      </c>
      <c r="CU6" s="1">
        <f>'Voda, teplo, plyn Stav'!CV6-'Voda, teplo, plyn Stav'!CU6-CU7</f>
        <v>360</v>
      </c>
      <c r="CV6" s="1">
        <f>'Voda, teplo, plyn Stav'!CW6-'Voda, teplo, plyn Stav'!CV6-CV7</f>
        <v>211</v>
      </c>
      <c r="CW6" s="1">
        <f>'Voda, teplo, plyn Stav'!CX6-'Voda, teplo, plyn Stav'!CW6-CW7</f>
        <v>142</v>
      </c>
      <c r="CX6" s="1">
        <f>'Voda, teplo, plyn Stav'!CY6-'Voda, teplo, plyn Stav'!CX6-CX7</f>
        <v>136</v>
      </c>
      <c r="CY6" s="1">
        <f>'Voda, teplo, plyn Stav'!CZ6-'Voda, teplo, plyn Stav'!CY6-CY7</f>
        <v>116</v>
      </c>
      <c r="CZ6" s="1">
        <f>'Voda, teplo, plyn Stav'!DA6-'Voda, teplo, plyn Stav'!CZ6-CZ7</f>
        <v>107</v>
      </c>
    </row>
    <row r="7" spans="1:104" ht="12" customHeight="1">
      <c r="A7" s="1" t="str">
        <f>'Voda, teplo, plyn Stav'!A7</f>
        <v>A</v>
      </c>
      <c r="B7" s="1">
        <f>'Voda, teplo, plyn Stav'!B7</f>
        <v>209</v>
      </c>
      <c r="C7" s="1" t="str">
        <f>'Voda, teplo, plyn Stav'!C7</f>
        <v>ČOV</v>
      </c>
      <c r="D7" s="1" t="str">
        <f>'Voda, teplo, plyn Stav'!D7</f>
        <v>I.P.P.E. s.r.o.</v>
      </c>
      <c r="E7" s="1" t="str">
        <f>'Voda, teplo, plyn Stav'!E7</f>
        <v>Voda</v>
      </c>
      <c r="F7" s="1" t="str">
        <f>'Voda, teplo, plyn Stav'!F7</f>
        <v>ČOV</v>
      </c>
      <c r="G7" s="1" t="str">
        <f>'Voda, teplo, plyn Stav'!G7</f>
        <v>1"</v>
      </c>
      <c r="H7" s="1" t="str">
        <f>'Voda, teplo, plyn Stav'!H7</f>
        <v>1.4. + 27.8.09 Nový vodoměr (0)</v>
      </c>
      <c r="I7" s="1" t="str">
        <f>'Voda, teplo, plyn Stav'!I7</f>
        <v>22409869</v>
      </c>
      <c r="J7" s="1">
        <f>'Voda, teplo, plyn Stav'!K7-'Voda, teplo, plyn Stav'!J7</f>
        <v>32</v>
      </c>
      <c r="K7" s="1">
        <f>'Voda, teplo, plyn Stav'!L7-'Voda, teplo, plyn Stav'!K7</f>
        <v>165</v>
      </c>
      <c r="L7" s="10">
        <f>'Voda, teplo, plyn Stav'!M7-0</f>
        <v>472</v>
      </c>
      <c r="M7" s="1">
        <f>'Voda, teplo, plyn Stav'!N7-'Voda, teplo, plyn Stav'!M7</f>
        <v>575</v>
      </c>
      <c r="N7" s="1">
        <f>'Voda, teplo, plyn Stav'!O7-'Voda, teplo, plyn Stav'!N7</f>
        <v>375</v>
      </c>
      <c r="O7" s="1">
        <f>'Voda, teplo, plyn Stav'!P7-'Voda, teplo, plyn Stav'!O7</f>
        <v>262</v>
      </c>
      <c r="P7" s="1">
        <f>'Voda, teplo, plyn Stav'!Q7-'Voda, teplo, plyn Stav'!P7</f>
        <v>998</v>
      </c>
      <c r="Q7" s="10">
        <f>'Voda, teplo, plyn Stav'!R7-'Voda, teplo, plyn Stav'!Q7</f>
        <v>-961</v>
      </c>
      <c r="R7" s="1">
        <f>'Voda, teplo, plyn Stav'!S7-'Voda, teplo, plyn Stav'!R7</f>
        <v>53</v>
      </c>
      <c r="S7" s="1">
        <f>'Voda, teplo, plyn Stav'!T7-'Voda, teplo, plyn Stav'!S7</f>
        <v>93</v>
      </c>
      <c r="T7" s="1">
        <f>'Voda, teplo, plyn Stav'!U7-'Voda, teplo, plyn Stav'!T7</f>
        <v>23</v>
      </c>
      <c r="U7" s="1">
        <f>'Voda, teplo, plyn Stav'!V7-'Voda, teplo, plyn Stav'!U7</f>
        <v>9</v>
      </c>
      <c r="V7" s="1">
        <f>'Voda, teplo, plyn Stav'!W7-'Voda, teplo, plyn Stav'!V7</f>
        <v>12</v>
      </c>
      <c r="W7" s="1">
        <f>'Voda, teplo, plyn Stav'!X7-'Voda, teplo, plyn Stav'!W7</f>
        <v>44</v>
      </c>
      <c r="X7" s="1">
        <f>'Voda, teplo, plyn Stav'!Y7-'Voda, teplo, plyn Stav'!X7</f>
        <v>86</v>
      </c>
      <c r="Y7" s="1">
        <f>'Voda, teplo, plyn Stav'!Z7-'Voda, teplo, plyn Stav'!Y7</f>
        <v>73</v>
      </c>
      <c r="Z7" s="1">
        <f>'Voda, teplo, plyn Stav'!AA7-'Voda, teplo, plyn Stav'!Z7</f>
        <v>70</v>
      </c>
      <c r="AA7" s="1">
        <f>'Voda, teplo, plyn Stav'!AB7-'Voda, teplo, plyn Stav'!AA7</f>
        <v>59</v>
      </c>
      <c r="AB7" s="1">
        <f>'Voda, teplo, plyn Stav'!AC7-'Voda, teplo, plyn Stav'!AB7</f>
        <v>156</v>
      </c>
      <c r="AC7" s="1">
        <f>'Voda, teplo, plyn Stav'!AD7-'Voda, teplo, plyn Stav'!AC7</f>
        <v>35</v>
      </c>
      <c r="AD7" s="1">
        <f>'Voda, teplo, plyn Stav'!AE7-'Voda, teplo, plyn Stav'!AD7</f>
        <v>32</v>
      </c>
      <c r="AE7" s="1">
        <f>'Voda, teplo, plyn Stav'!AF7-'Voda, teplo, plyn Stav'!AE7</f>
        <v>6</v>
      </c>
      <c r="AF7" s="1">
        <f>'Voda, teplo, plyn Stav'!AG7-'Voda, teplo, plyn Stav'!AF7</f>
        <v>0</v>
      </c>
      <c r="AG7" s="1">
        <f>'Voda, teplo, plyn Stav'!AH7-'Voda, teplo, plyn Stav'!AG7</f>
        <v>0</v>
      </c>
      <c r="AH7" s="1">
        <f>'Voda, teplo, plyn Stav'!AI7-'Voda, teplo, plyn Stav'!AH7</f>
        <v>8</v>
      </c>
      <c r="AI7" s="1">
        <f>'Voda, teplo, plyn Stav'!AJ7-'Voda, teplo, plyn Stav'!AI7</f>
        <v>47</v>
      </c>
      <c r="AJ7" s="1">
        <f>'Voda, teplo, plyn Stav'!AK7-'Voda, teplo, plyn Stav'!AJ7</f>
        <v>36</v>
      </c>
      <c r="AK7" s="1">
        <f>'Voda, teplo, plyn Stav'!AL7-'Voda, teplo, plyn Stav'!AK7</f>
        <v>53</v>
      </c>
      <c r="AL7" s="1">
        <f>'Voda, teplo, plyn Stav'!AM7-'Voda, teplo, plyn Stav'!AL7</f>
        <v>17</v>
      </c>
      <c r="AM7" s="1">
        <f>'Voda, teplo, plyn Stav'!AN7-'Voda, teplo, plyn Stav'!AM7</f>
        <v>37</v>
      </c>
      <c r="AN7" s="1">
        <f>'Voda, teplo, plyn Stav'!AO7-'Voda, teplo, plyn Stav'!AN7</f>
        <v>17</v>
      </c>
      <c r="AO7" s="1">
        <f>'Voda, teplo, plyn Stav'!AP7-'Voda, teplo, plyn Stav'!AO7</f>
        <v>21</v>
      </c>
      <c r="AP7" s="1">
        <f>'Voda, teplo, plyn Stav'!AQ7-'Voda, teplo, plyn Stav'!AP7</f>
        <v>16</v>
      </c>
      <c r="AQ7" s="1">
        <f>'Voda, teplo, plyn Stav'!AR7-'Voda, teplo, plyn Stav'!AQ7</f>
        <v>8</v>
      </c>
      <c r="AR7" s="1">
        <f>'Voda, teplo, plyn Stav'!AS7-'Voda, teplo, plyn Stav'!AR7</f>
        <v>6</v>
      </c>
      <c r="AS7" s="1">
        <f>'Voda, teplo, plyn Stav'!AT7-'Voda, teplo, plyn Stav'!AS7</f>
        <v>9</v>
      </c>
      <c r="AT7" s="1">
        <f>'Voda, teplo, plyn Stav'!AU7-'Voda, teplo, plyn Stav'!AT7</f>
        <v>3</v>
      </c>
      <c r="AU7" s="1">
        <f>'Voda, teplo, plyn Stav'!AV7-'Voda, teplo, plyn Stav'!AU7</f>
        <v>0</v>
      </c>
      <c r="AV7" s="1">
        <f>'Voda, teplo, plyn Stav'!AW7-'Voda, teplo, plyn Stav'!AV7</f>
        <v>25</v>
      </c>
      <c r="AW7" s="1">
        <f>'Voda, teplo, plyn Stav'!AX7-'Voda, teplo, plyn Stav'!AW7</f>
        <v>12</v>
      </c>
      <c r="AX7" s="1">
        <f>'Voda, teplo, plyn Stav'!AY7-'Voda, teplo, plyn Stav'!AX7</f>
        <v>31</v>
      </c>
      <c r="AY7" s="1">
        <f>'Voda, teplo, plyn Stav'!AZ7-'Voda, teplo, plyn Stav'!AY7</f>
        <v>22</v>
      </c>
      <c r="AZ7" s="1">
        <f>'Voda, teplo, plyn Stav'!BA7-'Voda, teplo, plyn Stav'!AZ7</f>
        <v>11</v>
      </c>
      <c r="BA7" s="1">
        <f>'Voda, teplo, plyn Stav'!BB7-'Voda, teplo, plyn Stav'!BA7</f>
        <v>12</v>
      </c>
      <c r="BB7" s="1">
        <f>'Voda, teplo, plyn Stav'!BC7-'Voda, teplo, plyn Stav'!BB7</f>
        <v>8</v>
      </c>
      <c r="BC7" s="1">
        <f>'Voda, teplo, plyn Stav'!BD7-'Voda, teplo, plyn Stav'!BC7</f>
        <v>14</v>
      </c>
      <c r="BD7" s="1">
        <f>'Voda, teplo, plyn Stav'!BE7-'Voda, teplo, plyn Stav'!BD7</f>
        <v>2</v>
      </c>
      <c r="BE7" s="1">
        <f>'Voda, teplo, plyn Stav'!BF7-'Voda, teplo, plyn Stav'!BE7</f>
        <v>4</v>
      </c>
      <c r="BF7" s="1">
        <f>'Voda, teplo, plyn Stav'!BG7-'Voda, teplo, plyn Stav'!BF7</f>
        <v>5</v>
      </c>
      <c r="BG7" s="1">
        <f>'Voda, teplo, plyn Stav'!BH7-'Voda, teplo, plyn Stav'!BG7</f>
        <v>4</v>
      </c>
      <c r="BH7" s="1">
        <f>'Voda, teplo, plyn Stav'!BI7-'Voda, teplo, plyn Stav'!BH7</f>
        <v>9</v>
      </c>
      <c r="BI7" s="1">
        <f>'Voda, teplo, plyn Stav'!BJ7-'Voda, teplo, plyn Stav'!BI7</f>
        <v>16</v>
      </c>
      <c r="BJ7" s="1">
        <f>'Voda, teplo, plyn Stav'!BK7-'Voda, teplo, plyn Stav'!BJ7</f>
        <v>7</v>
      </c>
      <c r="BK7" s="1">
        <f>'Voda, teplo, plyn Stav'!BL7-'Voda, teplo, plyn Stav'!BK7</f>
        <v>26</v>
      </c>
      <c r="BL7" s="1">
        <f>'Voda, teplo, plyn Stav'!BM7-'Voda, teplo, plyn Stav'!BL7</f>
        <v>221</v>
      </c>
      <c r="BM7" s="1">
        <f>'Voda, teplo, plyn Stav'!BN7-'Voda, teplo, plyn Stav'!BM7</f>
        <v>6</v>
      </c>
      <c r="BN7" s="1">
        <f>'Voda, teplo, plyn Stav'!BO7-'Voda, teplo, plyn Stav'!BN7</f>
        <v>3</v>
      </c>
      <c r="BO7" s="1">
        <f>'Voda, teplo, plyn Stav'!BP7-'Voda, teplo, plyn Stav'!BO7</f>
        <v>2</v>
      </c>
      <c r="BP7" s="1">
        <f>'Voda, teplo, plyn Stav'!BQ7-'Voda, teplo, plyn Stav'!BP7</f>
        <v>8</v>
      </c>
      <c r="BQ7" s="1">
        <f>'Voda, teplo, plyn Stav'!BR7-'Voda, teplo, plyn Stav'!BQ7</f>
        <v>5</v>
      </c>
      <c r="BR7" s="1">
        <f>'Voda, teplo, plyn Stav'!BS7-'Voda, teplo, plyn Stav'!BR7</f>
        <v>1</v>
      </c>
      <c r="BS7" s="1">
        <f>'Voda, teplo, plyn Stav'!BT7-'Voda, teplo, plyn Stav'!BS7</f>
        <v>5</v>
      </c>
      <c r="BT7" s="1">
        <f>'Voda, teplo, plyn Stav'!BU7-'Voda, teplo, plyn Stav'!BT7</f>
        <v>0</v>
      </c>
      <c r="BU7" s="1">
        <f>'Voda, teplo, plyn Stav'!BV7-'Voda, teplo, plyn Stav'!BU7</f>
        <v>5</v>
      </c>
      <c r="BV7" s="1">
        <f>'Voda, teplo, plyn Stav'!BW7-'Voda, teplo, plyn Stav'!BV7</f>
        <v>14</v>
      </c>
      <c r="BW7" s="1">
        <f>'Voda, teplo, plyn Stav'!BX7-'Voda, teplo, plyn Stav'!BW7</f>
        <v>1</v>
      </c>
      <c r="BX7" s="1">
        <f>'Voda, teplo, plyn Stav'!BY7-'Voda, teplo, plyn Stav'!BX7</f>
        <v>7</v>
      </c>
      <c r="BY7" s="1">
        <f>'Voda, teplo, plyn Stav'!BZ7-'Voda, teplo, plyn Stav'!BY7</f>
        <v>4</v>
      </c>
      <c r="BZ7" s="1">
        <f>'Voda, teplo, plyn Stav'!CA7-'Voda, teplo, plyn Stav'!BZ7</f>
        <v>9</v>
      </c>
      <c r="CA7" s="1">
        <f>'Voda, teplo, plyn Stav'!CB7-'Voda, teplo, plyn Stav'!CA7</f>
        <v>3</v>
      </c>
      <c r="CB7" s="1">
        <f>'Voda, teplo, plyn Stav'!CC7-'Voda, teplo, plyn Stav'!CB7</f>
        <v>3</v>
      </c>
      <c r="CC7" s="1">
        <f>'Voda, teplo, plyn Stav'!CD7-'Voda, teplo, plyn Stav'!CC7</f>
        <v>4</v>
      </c>
      <c r="CD7" s="1">
        <f>'Voda, teplo, plyn Stav'!CE7-'Voda, teplo, plyn Stav'!CD7</f>
        <v>0</v>
      </c>
      <c r="CE7" s="1">
        <f>'Voda, teplo, plyn Stav'!CF7-'Voda, teplo, plyn Stav'!CE7</f>
        <v>5</v>
      </c>
      <c r="CF7" s="1">
        <f>'Voda, teplo, plyn Stav'!CG7-'Voda, teplo, plyn Stav'!CF7</f>
        <v>23</v>
      </c>
      <c r="CG7" s="1">
        <f>'Voda, teplo, plyn Stav'!CH7-'Voda, teplo, plyn Stav'!CG7</f>
        <v>40</v>
      </c>
      <c r="CH7" s="1">
        <f>'Voda, teplo, plyn Stav'!CI7-'Voda, teplo, plyn Stav'!CH7</f>
        <v>13</v>
      </c>
      <c r="CI7" s="1">
        <f>'Voda, teplo, plyn Stav'!CJ7-'Voda, teplo, plyn Stav'!CI7</f>
        <v>30</v>
      </c>
      <c r="CJ7" s="1">
        <f>'Voda, teplo, plyn Stav'!CK7-'Voda, teplo, plyn Stav'!CJ7</f>
        <v>32</v>
      </c>
      <c r="CK7" s="1">
        <f>'Voda, teplo, plyn Stav'!CL7-'Voda, teplo, plyn Stav'!CK7</f>
        <v>30</v>
      </c>
      <c r="CL7" s="1">
        <f>'Voda, teplo, plyn Stav'!CM7-'Voda, teplo, plyn Stav'!CL7</f>
        <v>-28</v>
      </c>
      <c r="CM7" s="1">
        <f>'Voda, teplo, plyn Stav'!CN7-'Voda, teplo, plyn Stav'!CM7</f>
        <v>0</v>
      </c>
      <c r="CN7" s="1">
        <f>'Voda, teplo, plyn Stav'!CO7-'Voda, teplo, plyn Stav'!CN7</f>
        <v>-5</v>
      </c>
      <c r="CO7" s="1">
        <f>'Voda, teplo, plyn Stav'!CP7-'Voda, teplo, plyn Stav'!CO7</f>
        <v>0</v>
      </c>
      <c r="CP7" s="1">
        <f>'Voda, teplo, plyn Stav'!CQ7-'Voda, teplo, plyn Stav'!CP7</f>
        <v>0</v>
      </c>
      <c r="CQ7" s="1">
        <f>'Voda, teplo, plyn Stav'!CR7-'Voda, teplo, plyn Stav'!CQ7</f>
        <v>0</v>
      </c>
      <c r="CR7" s="1">
        <f>'Voda, teplo, plyn Stav'!CS7-'Voda, teplo, plyn Stav'!CR7</f>
        <v>0</v>
      </c>
      <c r="CS7" s="1">
        <f>'Voda, teplo, plyn Stav'!CT7-'Voda, teplo, plyn Stav'!CS7</f>
        <v>0</v>
      </c>
      <c r="CT7" s="1">
        <f>'Voda, teplo, plyn Stav'!CU7-'Voda, teplo, plyn Stav'!CT7</f>
        <v>25</v>
      </c>
      <c r="CU7" s="1">
        <f>'Voda, teplo, plyn Stav'!CV7-'Voda, teplo, plyn Stav'!CU7</f>
        <v>15</v>
      </c>
      <c r="CV7" s="1">
        <f>'Voda, teplo, plyn Stav'!CW7-'Voda, teplo, plyn Stav'!CV7</f>
        <v>15</v>
      </c>
      <c r="CW7" s="1">
        <f>'Voda, teplo, plyn Stav'!CX7-'Voda, teplo, plyn Stav'!CW7</f>
        <v>10</v>
      </c>
      <c r="CX7" s="1">
        <f>'Voda, teplo, plyn Stav'!CY7-'Voda, teplo, plyn Stav'!CX7</f>
        <v>0</v>
      </c>
      <c r="CY7" s="1">
        <f>'Voda, teplo, plyn Stav'!CZ7-'Voda, teplo, plyn Stav'!CY7</f>
        <v>0</v>
      </c>
      <c r="CZ7" s="1">
        <f>'Voda, teplo, plyn Stav'!DA7-'Voda, teplo, plyn Stav'!CZ7</f>
        <v>0</v>
      </c>
    </row>
    <row r="8" spans="1:104" ht="12" customHeight="1">
      <c r="A8" s="1" t="str">
        <f>'Voda, teplo, plyn Stav'!A8</f>
        <v>A</v>
      </c>
      <c r="B8" s="1">
        <f>'Voda, teplo, plyn Stav'!B8</f>
        <v>212</v>
      </c>
      <c r="C8" s="1" t="str">
        <f>'Voda, teplo, plyn Stav'!C8</f>
        <v>Budova 11</v>
      </c>
      <c r="D8" s="1" t="str">
        <f>'Voda, teplo, plyn Stav'!D8</f>
        <v>Žák</v>
      </c>
      <c r="E8" s="1" t="str">
        <f>'Voda, teplo, plyn Stav'!E8</f>
        <v>Voda</v>
      </c>
      <c r="F8" s="1">
        <f>'Voda, teplo, plyn Stav'!F8</f>
        <v>11</v>
      </c>
      <c r="G8" s="1" t="str">
        <f>'Voda, teplo, plyn Stav'!G8</f>
        <v>1"</v>
      </c>
      <c r="H8" s="1" t="str">
        <f>'Voda, teplo, plyn Stav'!H8</f>
        <v>27.1.10 - Nový vodoměr (0)</v>
      </c>
      <c r="I8" s="1" t="str">
        <f>'Voda, teplo, plyn Stav'!I8</f>
        <v>5735266-91</v>
      </c>
      <c r="N8" s="1">
        <f>'Voda, teplo, plyn Stav'!O8-'Voda, teplo, plyn Stav'!N8</f>
        <v>15</v>
      </c>
      <c r="O8" s="1">
        <f>'Voda, teplo, plyn Stav'!P8-'Voda, teplo, plyn Stav'!O8</f>
        <v>15</v>
      </c>
      <c r="Q8" s="1">
        <f>'Voda, teplo, plyn Stav'!R8-'Voda, teplo, plyn Stav'!P8</f>
        <v>30</v>
      </c>
      <c r="R8" s="1">
        <f>'Voda, teplo, plyn Stav'!S8-'Voda, teplo, plyn Stav'!R8</f>
        <v>13</v>
      </c>
      <c r="S8" s="1">
        <f>'Voda, teplo, plyn Stav'!T8-'Voda, teplo, plyn Stav'!S8</f>
        <v>2</v>
      </c>
      <c r="T8" s="1">
        <f>'Voda, teplo, plyn Stav'!U8-'Voda, teplo, plyn Stav'!T8</f>
        <v>7</v>
      </c>
      <c r="U8" s="10">
        <f>'Voda, teplo, plyn Stav'!V8-0</f>
        <v>2</v>
      </c>
      <c r="V8" s="1">
        <f>'Voda, teplo, plyn Stav'!W8-'Voda, teplo, plyn Stav'!V8</f>
        <v>29</v>
      </c>
      <c r="W8" s="1">
        <f>'Voda, teplo, plyn Stav'!X8-'Voda, teplo, plyn Stav'!W8</f>
        <v>39</v>
      </c>
      <c r="X8" s="1">
        <f>'Voda, teplo, plyn Stav'!Y8-'Voda, teplo, plyn Stav'!X8</f>
        <v>39</v>
      </c>
      <c r="Y8" s="1">
        <f>'Voda, teplo, plyn Stav'!Z8-'Voda, teplo, plyn Stav'!Y8</f>
        <v>44</v>
      </c>
      <c r="Z8" s="1">
        <f>'Voda, teplo, plyn Stav'!AA8-'Voda, teplo, plyn Stav'!Z8</f>
        <v>53</v>
      </c>
      <c r="AA8" s="1">
        <f>'Voda, teplo, plyn Stav'!AB8-'Voda, teplo, plyn Stav'!AA8</f>
        <v>38</v>
      </c>
      <c r="AB8" s="1">
        <f>'Voda, teplo, plyn Stav'!AC8-'Voda, teplo, plyn Stav'!AB8</f>
        <v>30</v>
      </c>
      <c r="AC8" s="1">
        <f>'Voda, teplo, plyn Stav'!AD8-'Voda, teplo, plyn Stav'!AC8</f>
        <v>11</v>
      </c>
      <c r="AD8" s="1">
        <f>'Voda, teplo, plyn Stav'!AE8-'Voda, teplo, plyn Stav'!AD8</f>
        <v>14</v>
      </c>
      <c r="AE8" s="1">
        <f>'Voda, teplo, plyn Stav'!AF8-'Voda, teplo, plyn Stav'!AE8</f>
        <v>28</v>
      </c>
      <c r="AF8" s="1">
        <f>'Voda, teplo, plyn Stav'!AG8-'Voda, teplo, plyn Stav'!AF8</f>
        <v>28</v>
      </c>
      <c r="AG8" s="1">
        <f>'Voda, teplo, plyn Stav'!AH8-'Voda, teplo, plyn Stav'!AG8</f>
        <v>32</v>
      </c>
      <c r="AH8" s="1">
        <f>'Voda, teplo, plyn Stav'!AI8-'Voda, teplo, plyn Stav'!AH8</f>
        <v>32</v>
      </c>
      <c r="AI8" s="1">
        <f>'Voda, teplo, plyn Stav'!AJ8-'Voda, teplo, plyn Stav'!AI8</f>
        <v>36</v>
      </c>
      <c r="AJ8" s="1">
        <f>'Voda, teplo, plyn Stav'!AK8-'Voda, teplo, plyn Stav'!AJ8</f>
        <v>38</v>
      </c>
      <c r="AK8" s="1">
        <f>'Voda, teplo, plyn Stav'!AL8-'Voda, teplo, plyn Stav'!AK8</f>
        <v>43</v>
      </c>
      <c r="AL8" s="1">
        <f>'Voda, teplo, plyn Stav'!AM8-'Voda, teplo, plyn Stav'!AL8</f>
        <v>42</v>
      </c>
      <c r="AM8" s="1">
        <f>'Voda, teplo, plyn Stav'!AN8-'Voda, teplo, plyn Stav'!AM8</f>
        <v>34</v>
      </c>
      <c r="AN8" s="1">
        <f>'Voda, teplo, plyn Stav'!AO8-'Voda, teplo, plyn Stav'!AN8</f>
        <v>45</v>
      </c>
      <c r="AO8" s="1">
        <f>'Voda, teplo, plyn Stav'!AP8-'Voda, teplo, plyn Stav'!AO8</f>
        <v>49</v>
      </c>
      <c r="AP8" s="1">
        <f>'Voda, teplo, plyn Stav'!AQ8-'Voda, teplo, plyn Stav'!AP8</f>
        <v>44</v>
      </c>
      <c r="AQ8" s="1">
        <f>'Voda, teplo, plyn Stav'!AR8-'Voda, teplo, plyn Stav'!AQ8</f>
        <v>41</v>
      </c>
      <c r="AR8" s="1">
        <f>'Voda, teplo, plyn Stav'!AS8-'Voda, teplo, plyn Stav'!AR8</f>
        <v>31</v>
      </c>
      <c r="AS8" s="1">
        <f>'Voda, teplo, plyn Stav'!AT8-'Voda, teplo, plyn Stav'!AS8</f>
        <v>39</v>
      </c>
      <c r="AT8" s="1">
        <f>'Voda, teplo, plyn Stav'!AU8-'Voda, teplo, plyn Stav'!AT8</f>
        <v>35</v>
      </c>
      <c r="AU8" s="1">
        <f>'Voda, teplo, plyn Stav'!AV8-'Voda, teplo, plyn Stav'!AU8</f>
        <v>38</v>
      </c>
      <c r="AV8" s="1">
        <f>'Voda, teplo, plyn Stav'!AW8-'Voda, teplo, plyn Stav'!AV8</f>
        <v>22</v>
      </c>
      <c r="AW8" s="1">
        <f>'Voda, teplo, plyn Stav'!AX8-'Voda, teplo, plyn Stav'!AW8</f>
        <v>26</v>
      </c>
      <c r="AX8" s="1">
        <f>'Voda, teplo, plyn Stav'!AY8-'Voda, teplo, plyn Stav'!AX8</f>
        <v>5.7000000000000455</v>
      </c>
      <c r="AY8" s="1">
        <f>'Voda, teplo, plyn Stav'!AZ8-'Voda, teplo, plyn Stav'!AY8</f>
        <v>34.299999999999955</v>
      </c>
      <c r="AZ8" s="1">
        <f>'Voda, teplo, plyn Stav'!BA8-'Voda, teplo, plyn Stav'!AZ8</f>
        <v>28</v>
      </c>
      <c r="BA8" s="1">
        <f>'Voda, teplo, plyn Stav'!BB8-'Voda, teplo, plyn Stav'!BA8</f>
        <v>26</v>
      </c>
      <c r="BB8" s="1">
        <f>'Voda, teplo, plyn Stav'!BC8-'Voda, teplo, plyn Stav'!BB8</f>
        <v>32</v>
      </c>
      <c r="BC8" s="1">
        <f>'Voda, teplo, plyn Stav'!BD8-'Voda, teplo, plyn Stav'!BC8</f>
        <v>35</v>
      </c>
      <c r="BD8" s="1">
        <f>'Voda, teplo, plyn Stav'!BE8-'Voda, teplo, plyn Stav'!BD8</f>
        <v>30</v>
      </c>
      <c r="BE8" s="1">
        <f>'Voda, teplo, plyn Stav'!BF8-'Voda, teplo, plyn Stav'!BE8</f>
        <v>31</v>
      </c>
      <c r="BF8" s="1">
        <f>'Voda, teplo, plyn Stav'!BG8-'Voda, teplo, plyn Stav'!BF8</f>
        <v>26</v>
      </c>
      <c r="BG8" s="1">
        <f>'Voda, teplo, plyn Stav'!BH8-'Voda, teplo, plyn Stav'!BG8</f>
        <v>38</v>
      </c>
      <c r="BH8" s="1">
        <f>'Voda, teplo, plyn Stav'!BI8-'Voda, teplo, plyn Stav'!BH8</f>
        <v>41</v>
      </c>
      <c r="BI8" s="1">
        <f>'Voda, teplo, plyn Stav'!BJ8-'Voda, teplo, plyn Stav'!BI8</f>
        <v>40</v>
      </c>
      <c r="BJ8" s="201">
        <f>'Voda, teplo, plyn Stav'!BK8-'Voda, teplo, plyn Stav'!BJ8</f>
        <v>34</v>
      </c>
      <c r="BK8" s="201">
        <f>'Voda, teplo, plyn Stav'!BL8-'Voda, teplo, plyn Stav'!BK8</f>
        <v>39</v>
      </c>
      <c r="BL8" s="201">
        <f>'Voda, teplo, plyn Stav'!BM8-'Voda, teplo, plyn Stav'!BL8</f>
        <v>37</v>
      </c>
      <c r="BM8" s="201">
        <f>'Voda, teplo, plyn Stav'!BN8-'Voda, teplo, plyn Stav'!BM8</f>
        <v>35</v>
      </c>
      <c r="BN8" s="201">
        <f>'Voda, teplo, plyn Stav'!BO8-'Voda, teplo, plyn Stav'!BN8</f>
        <v>32</v>
      </c>
      <c r="BO8" s="201">
        <f>'Voda, teplo, plyn Stav'!BP8-'Voda, teplo, plyn Stav'!BO8</f>
        <v>36</v>
      </c>
      <c r="BP8" s="201">
        <f>'Voda, teplo, plyn Stav'!BQ8-'Voda, teplo, plyn Stav'!BP8</f>
        <v>33</v>
      </c>
      <c r="BQ8" s="201">
        <f>'Voda, teplo, plyn Stav'!BR8-'Voda, teplo, plyn Stav'!BQ8</f>
        <v>35</v>
      </c>
      <c r="BR8" s="201">
        <f>'Voda, teplo, plyn Stav'!BS8-'Voda, teplo, plyn Stav'!BR8</f>
        <v>33</v>
      </c>
      <c r="BS8" s="201">
        <f>'Voda, teplo, plyn Stav'!BT8-'Voda, teplo, plyn Stav'!BS8</f>
        <v>37</v>
      </c>
      <c r="BT8" s="201">
        <f>'Voda, teplo, plyn Stav'!BU8-'Voda, teplo, plyn Stav'!BT8</f>
        <v>35</v>
      </c>
      <c r="BU8" s="201">
        <f>'Voda, teplo, plyn Stav'!BV8-'Voda, teplo, plyn Stav'!BU8</f>
        <v>31</v>
      </c>
      <c r="BV8" s="201">
        <f>'Voda, teplo, plyn Stav'!BW8-'Voda, teplo, plyn Stav'!BV8</f>
        <v>44</v>
      </c>
      <c r="BW8" s="201">
        <f>'Voda, teplo, plyn Stav'!BX8-'Voda, teplo, plyn Stav'!BW8</f>
        <v>45</v>
      </c>
      <c r="BX8" s="201">
        <f>'Voda, teplo, plyn Stav'!BY8-'Voda, teplo, plyn Stav'!BX8</f>
        <v>47</v>
      </c>
      <c r="BY8" s="201">
        <f>'Voda, teplo, plyn Stav'!BZ8-'Voda, teplo, plyn Stav'!BY8</f>
        <v>48</v>
      </c>
      <c r="BZ8" s="201">
        <f>'Voda, teplo, plyn Stav'!CA8-'Voda, teplo, plyn Stav'!BZ8</f>
        <v>45</v>
      </c>
      <c r="CA8" s="201">
        <f>'Voda, teplo, plyn Stav'!CB8-'Voda, teplo, plyn Stav'!CA8</f>
        <v>40</v>
      </c>
      <c r="CB8" s="201">
        <f>'Voda, teplo, plyn Stav'!CC8-'Voda, teplo, plyn Stav'!CB8</f>
        <v>30</v>
      </c>
      <c r="CC8" s="201">
        <f>'Voda, teplo, plyn Stav'!CD8-'Voda, teplo, plyn Stav'!CC8</f>
        <v>46</v>
      </c>
      <c r="CD8" s="201">
        <f>'Voda, teplo, plyn Stav'!CE8-'Voda, teplo, plyn Stav'!CD8</f>
        <v>31</v>
      </c>
      <c r="CE8" s="201">
        <f>'Voda, teplo, plyn Stav'!CF8-'Voda, teplo, plyn Stav'!CE8</f>
        <v>34</v>
      </c>
      <c r="CF8" s="201">
        <f>'Voda, teplo, plyn Stav'!CG8-'Voda, teplo, plyn Stav'!CF8</f>
        <v>35</v>
      </c>
      <c r="CG8" s="201">
        <f>'Voda, teplo, plyn Stav'!CH8-'Voda, teplo, plyn Stav'!CG8</f>
        <v>39</v>
      </c>
      <c r="CH8" s="201">
        <f>'Voda, teplo, plyn Stav'!CI8-'Voda, teplo, plyn Stav'!CH8</f>
        <v>57</v>
      </c>
      <c r="CI8" s="201">
        <f>'Voda, teplo, plyn Stav'!CJ8-'Voda, teplo, plyn Stav'!CI8</f>
        <v>48</v>
      </c>
      <c r="CJ8" s="201">
        <f>'Voda, teplo, plyn Stav'!CK8-'Voda, teplo, plyn Stav'!CJ8</f>
        <v>44</v>
      </c>
      <c r="CK8" s="201">
        <f>'Voda, teplo, plyn Stav'!CL8-'Voda, teplo, plyn Stav'!CK8</f>
        <v>43</v>
      </c>
      <c r="CL8" s="201">
        <f>'Voda, teplo, plyn Stav'!CM8-'Voda, teplo, plyn Stav'!CL8</f>
        <v>41</v>
      </c>
      <c r="CM8" s="201">
        <f>'Voda, teplo, plyn Stav'!CN8-'Voda, teplo, plyn Stav'!CM8</f>
        <v>38</v>
      </c>
      <c r="CN8" s="201">
        <f>'Voda, teplo, plyn Stav'!CO8-'Voda, teplo, plyn Stav'!CN8</f>
        <v>35</v>
      </c>
      <c r="CO8" s="201">
        <f>'Voda, teplo, plyn Stav'!CP8-'Voda, teplo, plyn Stav'!CO8</f>
        <v>27</v>
      </c>
      <c r="CP8" s="201">
        <f>'Voda, teplo, plyn Stav'!CQ8-'Voda, teplo, plyn Stav'!CP8</f>
        <v>33</v>
      </c>
      <c r="CQ8" s="201">
        <f>'Voda, teplo, plyn Stav'!CR8-'Voda, teplo, plyn Stav'!CQ8</f>
        <v>36</v>
      </c>
      <c r="CR8" s="201">
        <f>'Voda, teplo, plyn Stav'!CS8-'Voda, teplo, plyn Stav'!CR8</f>
        <v>35</v>
      </c>
      <c r="CS8" s="201">
        <f>'Voda, teplo, plyn Stav'!CT8-'Voda, teplo, plyn Stav'!CS8</f>
        <v>36</v>
      </c>
      <c r="CT8" s="201">
        <f>'Voda, teplo, plyn Stav'!CU8-'Voda, teplo, plyn Stav'!CT8</f>
        <v>36</v>
      </c>
      <c r="CU8" s="201">
        <f>'Voda, teplo, plyn Stav'!CV8-'Voda, teplo, plyn Stav'!CU8</f>
        <v>26</v>
      </c>
      <c r="CV8" s="201">
        <f>'Voda, teplo, plyn Stav'!CW8-'Voda, teplo, plyn Stav'!CV8</f>
        <v>42</v>
      </c>
      <c r="CW8" s="201">
        <f>'Voda, teplo, plyn Stav'!CX8-'Voda, teplo, plyn Stav'!CW8</f>
        <v>41</v>
      </c>
      <c r="CX8" s="201">
        <f>'Voda, teplo, plyn Stav'!CY8-'Voda, teplo, plyn Stav'!CX8</f>
        <v>38</v>
      </c>
      <c r="CY8" s="201">
        <f>'Voda, teplo, plyn Stav'!CZ8-'Voda, teplo, plyn Stav'!CY8</f>
        <v>37</v>
      </c>
      <c r="CZ8" s="201">
        <f>'Voda, teplo, plyn Stav'!DA8-'Voda, teplo, plyn Stav'!CZ8</f>
        <v>29</v>
      </c>
    </row>
    <row r="9" spans="1:104" ht="12" customHeight="1">
      <c r="A9" s="1" t="str">
        <f>'Voda, teplo, plyn Stav'!A9</f>
        <v>A</v>
      </c>
      <c r="B9" s="1">
        <f>'Voda, teplo, plyn Stav'!B9</f>
        <v>216</v>
      </c>
      <c r="C9" s="1" t="str">
        <f>'Voda, teplo, plyn Stav'!C9</f>
        <v>Budova 27</v>
      </c>
      <c r="D9" s="1" t="str">
        <f>'Voda, teplo, plyn Stav'!D9</f>
        <v>Silhouette</v>
      </c>
      <c r="E9" s="1" t="str">
        <f>'Voda, teplo, plyn Stav'!E9</f>
        <v>Voda</v>
      </c>
      <c r="F9" s="1">
        <f>'Voda, teplo, plyn Stav'!F9</f>
        <v>27</v>
      </c>
      <c r="G9" s="1" t="str">
        <f>'Voda, teplo, plyn Stav'!G9</f>
        <v>1"</v>
      </c>
      <c r="H9" s="1">
        <f>'Voda, teplo, plyn Stav'!H9</f>
        <v>0</v>
      </c>
      <c r="I9" s="1" t="str">
        <f>'Voda, teplo, plyn Stav'!I9</f>
        <v>406291-07</v>
      </c>
      <c r="J9" s="1">
        <f>('Voda, teplo, plyn Stav'!K9-'Voda, teplo, plyn Stav'!J9)*2</f>
        <v>60</v>
      </c>
      <c r="K9" s="1">
        <f>('Voda, teplo, plyn Stav'!L9-'Voda, teplo, plyn Stav'!K9)*2</f>
        <v>60</v>
      </c>
      <c r="L9" s="1">
        <f>('Voda, teplo, plyn Stav'!M9-'Voda, teplo, plyn Stav'!L9)*2</f>
        <v>50</v>
      </c>
      <c r="M9" s="1">
        <f>('Voda, teplo, plyn Stav'!N9-'Voda, teplo, plyn Stav'!M9)*2</f>
        <v>30</v>
      </c>
      <c r="N9" s="1">
        <f>('Voda, teplo, plyn Stav'!O9-'Voda, teplo, plyn Stav'!N9)*2</f>
        <v>64</v>
      </c>
      <c r="O9" s="1">
        <f>('Voda, teplo, plyn Stav'!P9-'Voda, teplo, plyn Stav'!O9)*2</f>
        <v>84</v>
      </c>
      <c r="P9" s="1">
        <f>('Voda, teplo, plyn Stav'!Q9-'Voda, teplo, plyn Stav'!P9)*2</f>
        <v>82</v>
      </c>
      <c r="Q9" s="1">
        <f>('Voda, teplo, plyn Stav'!R9-'Voda, teplo, plyn Stav'!Q9)*2</f>
        <v>172</v>
      </c>
      <c r="R9" s="1">
        <f>('Voda, teplo, plyn Stav'!S9-'Voda, teplo, plyn Stav'!R9)*2</f>
        <v>136</v>
      </c>
      <c r="S9" s="1">
        <f>('Voda, teplo, plyn Stav'!T9-'Voda, teplo, plyn Stav'!S9)*2</f>
        <v>92</v>
      </c>
      <c r="T9" s="1">
        <f>('Voda, teplo, plyn Stav'!U9-'Voda, teplo, plyn Stav'!T9)*2</f>
        <v>34</v>
      </c>
      <c r="U9" s="1">
        <f>('Voda, teplo, plyn Stav'!V9-'Voda, teplo, plyn Stav'!U9)*2</f>
        <v>12</v>
      </c>
      <c r="V9" s="1">
        <f>'Voda, teplo, plyn Stav'!W9-'Voda, teplo, plyn Stav'!V9</f>
        <v>16</v>
      </c>
      <c r="W9" s="1">
        <f>'Voda, teplo, plyn Stav'!X9-'Voda, teplo, plyn Stav'!W9</f>
        <v>16</v>
      </c>
      <c r="X9" s="1">
        <f>'Voda, teplo, plyn Stav'!Y9-'Voda, teplo, plyn Stav'!X9</f>
        <v>12</v>
      </c>
      <c r="Y9" s="1">
        <f>'Voda, teplo, plyn Stav'!Z9-'Voda, teplo, plyn Stav'!Y9</f>
        <v>15</v>
      </c>
      <c r="Z9" s="1">
        <f>'Voda, teplo, plyn Stav'!AA9-'Voda, teplo, plyn Stav'!Z9</f>
        <v>34</v>
      </c>
      <c r="AA9" s="1">
        <f>'Voda, teplo, plyn Stav'!AB9-'Voda, teplo, plyn Stav'!AA9</f>
        <v>19</v>
      </c>
      <c r="AB9" s="1">
        <f>'Voda, teplo, plyn Stav'!AC9-'Voda, teplo, plyn Stav'!AB9</f>
        <v>44</v>
      </c>
      <c r="AC9" s="1">
        <f>'Voda, teplo, plyn Stav'!AD9-'Voda, teplo, plyn Stav'!AC9</f>
        <v>51</v>
      </c>
      <c r="AD9" s="1">
        <f>'Voda, teplo, plyn Stav'!AE9-'Voda, teplo, plyn Stav'!AD9</f>
        <v>35</v>
      </c>
      <c r="AE9" s="1">
        <f>'Voda, teplo, plyn Stav'!AF9-'Voda, teplo, plyn Stav'!AE9</f>
        <v>43</v>
      </c>
      <c r="AF9" s="1">
        <f>'Voda, teplo, plyn Stav'!AG9-'Voda, teplo, plyn Stav'!AF9</f>
        <v>4</v>
      </c>
      <c r="AG9" s="1">
        <f>'Voda, teplo, plyn Stav'!AH9-'Voda, teplo, plyn Stav'!AG9</f>
        <v>0</v>
      </c>
      <c r="AH9" s="1">
        <f>'Voda, teplo, plyn Stav'!AI9-'Voda, teplo, plyn Stav'!AH9</f>
        <v>0</v>
      </c>
      <c r="AI9" s="1">
        <f>'Voda, teplo, plyn Stav'!AJ9-'Voda, teplo, plyn Stav'!AI9</f>
        <v>1</v>
      </c>
      <c r="AJ9" s="1">
        <f>'Voda, teplo, plyn Stav'!AK9-'Voda, teplo, plyn Stav'!AJ9</f>
        <v>10</v>
      </c>
      <c r="AK9" s="1">
        <f>'Voda, teplo, plyn Stav'!AL9-'Voda, teplo, plyn Stav'!AK9</f>
        <v>11</v>
      </c>
      <c r="AL9" s="1">
        <f>'Voda, teplo, plyn Stav'!AM9-'Voda, teplo, plyn Stav'!AL9</f>
        <v>9</v>
      </c>
      <c r="AM9" s="1">
        <f>'Voda, teplo, plyn Stav'!AN9-'Voda, teplo, plyn Stav'!AM9</f>
        <v>5</v>
      </c>
      <c r="AN9" s="1">
        <f>'Voda, teplo, plyn Stav'!AO9-'Voda, teplo, plyn Stav'!AN9</f>
        <v>9</v>
      </c>
      <c r="AO9" s="1">
        <f>'Voda, teplo, plyn Stav'!AP9-'Voda, teplo, plyn Stav'!AO9</f>
        <v>11</v>
      </c>
      <c r="AP9" s="1">
        <f>'Voda, teplo, plyn Stav'!AQ9-'Voda, teplo, plyn Stav'!AP9</f>
        <v>10</v>
      </c>
      <c r="AQ9" s="1">
        <f>'Voda, teplo, plyn Stav'!AR9-'Voda, teplo, plyn Stav'!AQ9</f>
        <v>5</v>
      </c>
      <c r="AR9" s="1">
        <f>'Voda, teplo, plyn Stav'!AS9-'Voda, teplo, plyn Stav'!AR9</f>
        <v>0</v>
      </c>
      <c r="AS9" s="1">
        <f>'Voda, teplo, plyn Stav'!AT9-'Voda, teplo, plyn Stav'!AS9</f>
        <v>0</v>
      </c>
      <c r="AT9" s="1">
        <f>'Voda, teplo, plyn Stav'!AU9-'Voda, teplo, plyn Stav'!AT9</f>
        <v>0</v>
      </c>
      <c r="AU9" s="1">
        <f>'Voda, teplo, plyn Stav'!AV9-'Voda, teplo, plyn Stav'!AU9</f>
        <v>2</v>
      </c>
      <c r="AV9" s="1">
        <f>'Voda, teplo, plyn Stav'!AW9-'Voda, teplo, plyn Stav'!AV9</f>
        <v>4</v>
      </c>
      <c r="AW9" s="1">
        <f>'Voda, teplo, plyn Stav'!AX9-'Voda, teplo, plyn Stav'!AW9</f>
        <v>8</v>
      </c>
      <c r="AX9" s="1">
        <f>'Voda, teplo, plyn Stav'!AY9-'Voda, teplo, plyn Stav'!AX9</f>
        <v>9</v>
      </c>
      <c r="AY9" s="1">
        <f>'Voda, teplo, plyn Stav'!AZ9-'Voda, teplo, plyn Stav'!AY9</f>
        <v>10</v>
      </c>
      <c r="AZ9" s="1">
        <f>'Voda, teplo, plyn Stav'!BA9-'Voda, teplo, plyn Stav'!AZ9</f>
        <v>12</v>
      </c>
      <c r="BA9" s="1">
        <f>'Voda, teplo, plyn Stav'!BB9-'Voda, teplo, plyn Stav'!BA9</f>
        <v>10</v>
      </c>
      <c r="BB9" s="1">
        <f>'Voda, teplo, plyn Stav'!BC9-'Voda, teplo, plyn Stav'!BB9</f>
        <v>10</v>
      </c>
      <c r="BC9" s="1">
        <f>'Voda, teplo, plyn Stav'!BD9-'Voda, teplo, plyn Stav'!BC9</f>
        <v>8</v>
      </c>
      <c r="BD9" s="1">
        <f>'Voda, teplo, plyn Stav'!BE9-'Voda, teplo, plyn Stav'!BD9</f>
        <v>0</v>
      </c>
      <c r="BE9" s="1">
        <f>'Voda, teplo, plyn Stav'!BF9-'Voda, teplo, plyn Stav'!BE9</f>
        <v>0</v>
      </c>
      <c r="BF9" s="1">
        <f>'Voda, teplo, plyn Stav'!BG9-'Voda, teplo, plyn Stav'!BF9</f>
        <v>0</v>
      </c>
      <c r="BG9" s="1">
        <f>'Voda, teplo, plyn Stav'!BH9-'Voda, teplo, plyn Stav'!BG9</f>
        <v>0</v>
      </c>
      <c r="BH9" s="1">
        <f>'Voda, teplo, plyn Stav'!BI9-'Voda, teplo, plyn Stav'!BH9</f>
        <v>0</v>
      </c>
      <c r="BI9" s="1">
        <f>'Voda, teplo, plyn Stav'!BJ9-'Voda, teplo, plyn Stav'!BI9</f>
        <v>9</v>
      </c>
      <c r="BJ9" s="1">
        <f>'Voda, teplo, plyn Stav'!BK9-'Voda, teplo, plyn Stav'!BJ9</f>
        <v>11</v>
      </c>
      <c r="BK9" s="1">
        <f>'Voda, teplo, plyn Stav'!BL9-'Voda, teplo, plyn Stav'!BK9</f>
        <v>7</v>
      </c>
      <c r="BL9" s="1">
        <f>'Voda, teplo, plyn Stav'!BM9-'Voda, teplo, plyn Stav'!BL9</f>
        <v>7</v>
      </c>
      <c r="BM9" s="1">
        <f>'Voda, teplo, plyn Stav'!BN9-'Voda, teplo, plyn Stav'!BM9</f>
        <v>17</v>
      </c>
      <c r="BN9" s="1">
        <f>'Voda, teplo, plyn Stav'!BO9-'Voda, teplo, plyn Stav'!BN9</f>
        <v>10</v>
      </c>
      <c r="BO9" s="1">
        <f>'Voda, teplo, plyn Stav'!BP9-'Voda, teplo, plyn Stav'!BO9</f>
        <v>4</v>
      </c>
      <c r="BP9" s="1">
        <f>'Voda, teplo, plyn Stav'!BQ9-'Voda, teplo, plyn Stav'!BP9</f>
        <v>0</v>
      </c>
      <c r="BQ9" s="1">
        <f>'Voda, teplo, plyn Stav'!BR9-'Voda, teplo, plyn Stav'!BQ9</f>
        <v>0</v>
      </c>
      <c r="BR9" s="1">
        <f>'Voda, teplo, plyn Stav'!BS9-'Voda, teplo, plyn Stav'!BR9</f>
        <v>0</v>
      </c>
      <c r="BS9" s="1">
        <f>'Voda, teplo, plyn Stav'!BT9-'Voda, teplo, plyn Stav'!BS9</f>
        <v>1</v>
      </c>
      <c r="BU9" s="201">
        <f>'Voda, teplo, plyn Stav'!BV9-'Voda, teplo, plyn Stav'!BU9</f>
        <v>14</v>
      </c>
      <c r="BV9" s="201">
        <f>'Voda, teplo, plyn Stav'!BW9-'Voda, teplo, plyn Stav'!BV9</f>
        <v>9</v>
      </c>
      <c r="BW9" s="201">
        <f>'Voda, teplo, plyn Stav'!BX9-'Voda, teplo, plyn Stav'!BW9</f>
        <v>9</v>
      </c>
      <c r="BX9" s="201">
        <f>'Voda, teplo, plyn Stav'!BY9-'Voda, teplo, plyn Stav'!BX9</f>
        <v>7</v>
      </c>
      <c r="BY9" s="201">
        <f>'Voda, teplo, plyn Stav'!BZ9-'Voda, teplo, plyn Stav'!BY9</f>
        <v>8</v>
      </c>
      <c r="BZ9" s="201">
        <f>'Voda, teplo, plyn Stav'!CA9-'Voda, teplo, plyn Stav'!BZ9</f>
        <v>9</v>
      </c>
      <c r="CA9" s="201">
        <f>'Voda, teplo, plyn Stav'!CB9-'Voda, teplo, plyn Stav'!CA9</f>
        <v>1</v>
      </c>
      <c r="CB9" s="201">
        <f>'Voda, teplo, plyn Stav'!CC9-'Voda, teplo, plyn Stav'!CB9</f>
        <v>0</v>
      </c>
      <c r="CC9" s="201">
        <f>'Voda, teplo, plyn Stav'!CD9-'Voda, teplo, plyn Stav'!CC9</f>
        <v>0</v>
      </c>
      <c r="CD9" s="201">
        <f>'Voda, teplo, plyn Stav'!CE9-'Voda, teplo, plyn Stav'!CD9</f>
        <v>0</v>
      </c>
      <c r="CE9" s="201">
        <f>'Voda, teplo, plyn Stav'!CF9-'Voda, teplo, plyn Stav'!CE9</f>
        <v>0</v>
      </c>
      <c r="CF9" s="201">
        <f>'Voda, teplo, plyn Stav'!CG9-'Voda, teplo, plyn Stav'!CF9</f>
        <v>6</v>
      </c>
      <c r="CG9" s="201">
        <f>'Voda, teplo, plyn Stav'!CH9-'Voda, teplo, plyn Stav'!CG9</f>
        <v>6</v>
      </c>
      <c r="CH9" s="201">
        <f>'Voda, teplo, plyn Stav'!CI9-'Voda, teplo, plyn Stav'!CH9</f>
        <v>12</v>
      </c>
      <c r="CI9" s="201">
        <f>'Voda, teplo, plyn Stav'!CJ9-'Voda, teplo, plyn Stav'!CI9</f>
        <v>7</v>
      </c>
      <c r="CJ9" s="201">
        <f>'Voda, teplo, plyn Stav'!CK9-'Voda, teplo, plyn Stav'!CJ9</f>
        <v>8</v>
      </c>
      <c r="CK9" s="201">
        <f>'Voda, teplo, plyn Stav'!CL9-'Voda, teplo, plyn Stav'!CK9</f>
        <v>12</v>
      </c>
      <c r="CL9" s="201">
        <f>'Voda, teplo, plyn Stav'!CM9-'Voda, teplo, plyn Stav'!CL9</f>
        <v>9</v>
      </c>
      <c r="CM9" s="201">
        <f>'Voda, teplo, plyn Stav'!CN9-'Voda, teplo, plyn Stav'!CM9</f>
        <v>7</v>
      </c>
      <c r="CN9" s="201">
        <f>'Voda, teplo, plyn Stav'!CO9-'Voda, teplo, plyn Stav'!CN9</f>
        <v>0</v>
      </c>
      <c r="CO9" s="201">
        <f>'Voda, teplo, plyn Stav'!CP9-'Voda, teplo, plyn Stav'!CO9</f>
        <v>0</v>
      </c>
      <c r="CP9" s="201">
        <f>'Voda, teplo, plyn Stav'!CQ9-'Voda, teplo, plyn Stav'!CP9</f>
        <v>0</v>
      </c>
      <c r="CQ9" s="201">
        <f>'Voda, teplo, plyn Stav'!CR9-'Voda, teplo, plyn Stav'!CQ9</f>
        <v>6</v>
      </c>
      <c r="CR9" s="201">
        <f>'Voda, teplo, plyn Stav'!CS9-'Voda, teplo, plyn Stav'!CR9</f>
        <v>0</v>
      </c>
      <c r="CS9" s="201">
        <f>'Voda, teplo, plyn Stav'!CT9-'Voda, teplo, plyn Stav'!CS9</f>
        <v>16</v>
      </c>
      <c r="CT9" s="201">
        <f>'Voda, teplo, plyn Stav'!CU9-'Voda, teplo, plyn Stav'!CT9</f>
        <v>8</v>
      </c>
      <c r="CU9" s="201">
        <f>'Voda, teplo, plyn Stav'!CV9-'Voda, teplo, plyn Stav'!CU9</f>
        <v>13</v>
      </c>
      <c r="CV9" s="201">
        <f>'Voda, teplo, plyn Stav'!CW9-'Voda, teplo, plyn Stav'!CV9</f>
        <v>10</v>
      </c>
      <c r="CW9" s="201">
        <f>'Voda, teplo, plyn Stav'!CX9-'Voda, teplo, plyn Stav'!CW9</f>
        <v>9</v>
      </c>
      <c r="CX9" s="201">
        <f>'Voda, teplo, plyn Stav'!CY9-'Voda, teplo, plyn Stav'!CX9</f>
        <v>8</v>
      </c>
      <c r="CY9" s="201">
        <f>'Voda, teplo, plyn Stav'!CZ9-'Voda, teplo, plyn Stav'!CY9</f>
        <v>0</v>
      </c>
      <c r="CZ9" s="201">
        <f>'Voda, teplo, plyn Stav'!DA9-'Voda, teplo, plyn Stav'!CZ9</f>
        <v>0</v>
      </c>
    </row>
    <row r="10" spans="1:104" ht="12" customHeight="1">
      <c r="A10" s="1" t="str">
        <f>'Voda, teplo, plyn Stav'!A10</f>
        <v>A</v>
      </c>
      <c r="B10" s="1">
        <f>'Voda, teplo, plyn Stav'!B10</f>
        <v>221</v>
      </c>
      <c r="C10" s="1" t="str">
        <f>'Voda, teplo, plyn Stav'!C10</f>
        <v>Budova 27</v>
      </c>
      <c r="D10" s="1" t="str">
        <f>'Voda, teplo, plyn Stav'!D10</f>
        <v>Silhouette</v>
      </c>
      <c r="E10" s="1" t="str">
        <f>'Voda, teplo, plyn Stav'!E10</f>
        <v>Voda</v>
      </c>
      <c r="F10" s="1">
        <f>'Voda, teplo, plyn Stav'!F10</f>
        <v>27</v>
      </c>
      <c r="G10" s="1" t="str">
        <f>'Voda, teplo, plyn Stav'!G10</f>
        <v>30mm</v>
      </c>
      <c r="H10" s="1" t="str">
        <f>'Voda, teplo, plyn Stav'!H10</f>
        <v>od 6.2.</v>
      </c>
      <c r="I10" s="1" t="str">
        <f>'Voda, teplo, plyn Stav'!I10</f>
        <v>380 695-06</v>
      </c>
      <c r="V10" s="1">
        <f>'Voda, teplo, plyn Stav'!W10-'Voda, teplo, plyn Stav'!V10</f>
        <v>20</v>
      </c>
      <c r="W10" s="1">
        <f>'Voda, teplo, plyn Stav'!X10-'Voda, teplo, plyn Stav'!W10</f>
        <v>23</v>
      </c>
      <c r="X10" s="1">
        <f>'Voda, teplo, plyn Stav'!Y10-'Voda, teplo, plyn Stav'!X10</f>
        <v>19</v>
      </c>
      <c r="Y10" s="1">
        <f>'Voda, teplo, plyn Stav'!Z10-'Voda, teplo, plyn Stav'!Y10</f>
        <v>22</v>
      </c>
      <c r="Z10" s="1">
        <f>'Voda, teplo, plyn Stav'!AA10-'Voda, teplo, plyn Stav'!Z10</f>
        <v>24</v>
      </c>
      <c r="AA10" s="1">
        <f>'Voda, teplo, plyn Stav'!AB10-'Voda, teplo, plyn Stav'!AA10</f>
        <v>20</v>
      </c>
      <c r="AB10" s="1">
        <f>'Voda, teplo, plyn Stav'!AC10-'Voda, teplo, plyn Stav'!AB10</f>
        <v>25</v>
      </c>
      <c r="AC10" s="1">
        <f>'Voda, teplo, plyn Stav'!AD10-'Voda, teplo, plyn Stav'!AC10</f>
        <v>23</v>
      </c>
      <c r="AD10" s="1">
        <f>'Voda, teplo, plyn Stav'!AE10-'Voda, teplo, plyn Stav'!AD10</f>
        <v>22</v>
      </c>
      <c r="AE10" s="1">
        <f>'Voda, teplo, plyn Stav'!AF10-'Voda, teplo, plyn Stav'!AE10</f>
        <v>23</v>
      </c>
      <c r="AF10" s="1">
        <f>'Voda, teplo, plyn Stav'!AG10-'Voda, teplo, plyn Stav'!AF10</f>
        <v>14</v>
      </c>
      <c r="AG10" s="1">
        <f>'Voda, teplo, plyn Stav'!AH10-'Voda, teplo, plyn Stav'!AG10</f>
        <v>0</v>
      </c>
      <c r="AH10" s="1">
        <f>'Voda, teplo, plyn Stav'!AI10-'Voda, teplo, plyn Stav'!AH10</f>
        <v>0</v>
      </c>
      <c r="AI10" s="1">
        <f>'Voda, teplo, plyn Stav'!AJ10-'Voda, teplo, plyn Stav'!AI10</f>
        <v>0</v>
      </c>
      <c r="AJ10" s="1">
        <f>'Voda, teplo, plyn Stav'!AK10-'Voda, teplo, plyn Stav'!AJ10</f>
        <v>16</v>
      </c>
      <c r="AK10" s="1" t="e">
        <f>'Voda, teplo, plyn Stav'!AL10-'Voda, teplo, plyn Stav'!AK10-#REF!</f>
        <v>#REF!</v>
      </c>
      <c r="AL10" s="1" t="e">
        <f>'Voda, teplo, plyn Stav'!AM10-'Voda, teplo, plyn Stav'!AL10-#REF!</f>
        <v>#REF!</v>
      </c>
      <c r="AM10" s="1" t="e">
        <f>'Voda, teplo, plyn Stav'!AN10-'Voda, teplo, plyn Stav'!AM10-#REF!</f>
        <v>#REF!</v>
      </c>
      <c r="AN10" s="1" t="e">
        <f>'Voda, teplo, plyn Stav'!AO10-'Voda, teplo, plyn Stav'!AN10-#REF!</f>
        <v>#REF!</v>
      </c>
      <c r="AO10" s="1" t="e">
        <f>'Voda, teplo, plyn Stav'!AP10-'Voda, teplo, plyn Stav'!AO10-#REF!</f>
        <v>#REF!</v>
      </c>
      <c r="AP10" s="1" t="e">
        <f>'Voda, teplo, plyn Stav'!AQ10-'Voda, teplo, plyn Stav'!AP10-#REF!</f>
        <v>#REF!</v>
      </c>
      <c r="AQ10" s="1" t="e">
        <f>'Voda, teplo, plyn Stav'!AR10-'Voda, teplo, plyn Stav'!AQ10-#REF!</f>
        <v>#REF!</v>
      </c>
      <c r="AR10" s="1" t="e">
        <f>'Voda, teplo, plyn Stav'!AS10-'Voda, teplo, plyn Stav'!AR10-#REF!</f>
        <v>#REF!</v>
      </c>
      <c r="AS10" s="1" t="e">
        <f>'Voda, teplo, plyn Stav'!AT10-'Voda, teplo, plyn Stav'!AS10-#REF!</f>
        <v>#REF!</v>
      </c>
      <c r="AT10" s="1" t="e">
        <f>'Voda, teplo, plyn Stav'!AU10-'Voda, teplo, plyn Stav'!AT10-#REF!</f>
        <v>#REF!</v>
      </c>
      <c r="AU10" s="1" t="e">
        <f>'Voda, teplo, plyn Stav'!AV10-'Voda, teplo, plyn Stav'!AU10-#REF!</f>
        <v>#REF!</v>
      </c>
      <c r="AV10" s="1" t="e">
        <f>'Voda, teplo, plyn Stav'!AW10-'Voda, teplo, plyn Stav'!AV10-#REF!</f>
        <v>#REF!</v>
      </c>
      <c r="AW10" s="1" t="e">
        <f>'Voda, teplo, plyn Stav'!AX10-'Voda, teplo, plyn Stav'!AW10-#REF!</f>
        <v>#REF!</v>
      </c>
      <c r="AX10" s="1" t="e">
        <f>'Voda, teplo, plyn Stav'!AY10-'Voda, teplo, plyn Stav'!AX10-#REF!</f>
        <v>#REF!</v>
      </c>
      <c r="AY10" s="1" t="e">
        <f>'Voda, teplo, plyn Stav'!AZ10-'Voda, teplo, plyn Stav'!AY10-#REF!</f>
        <v>#REF!</v>
      </c>
      <c r="AZ10" s="1" t="e">
        <f>'Voda, teplo, plyn Stav'!BA10-'Voda, teplo, plyn Stav'!AZ10-#REF!</f>
        <v>#REF!</v>
      </c>
      <c r="BA10" s="1" t="e">
        <f>'Voda, teplo, plyn Stav'!BB10-'Voda, teplo, plyn Stav'!BA10-#REF!</f>
        <v>#REF!</v>
      </c>
      <c r="BB10" s="1" t="e">
        <f>'Voda, teplo, plyn Stav'!BC10-'Voda, teplo, plyn Stav'!BB10-#REF!</f>
        <v>#REF!</v>
      </c>
      <c r="BC10" s="1" t="e">
        <f>'Voda, teplo, plyn Stav'!BD10-'Voda, teplo, plyn Stav'!BC10-#REF!</f>
        <v>#REF!</v>
      </c>
      <c r="BD10" s="1" t="e">
        <f>'Voda, teplo, plyn Stav'!BE10-'Voda, teplo, plyn Stav'!BD10-#REF!</f>
        <v>#REF!</v>
      </c>
      <c r="BE10" s="1" t="e">
        <f>'Voda, teplo, plyn Stav'!BF10-'Voda, teplo, plyn Stav'!BE10-#REF!</f>
        <v>#REF!</v>
      </c>
      <c r="BF10" s="1" t="e">
        <f>'Voda, teplo, plyn Stav'!BG10-'Voda, teplo, plyn Stav'!BF10-#REF!</f>
        <v>#REF!</v>
      </c>
      <c r="BG10" s="1" t="e">
        <f>'Voda, teplo, plyn Stav'!BH10-'Voda, teplo, plyn Stav'!BG10-#REF!</f>
        <v>#REF!</v>
      </c>
      <c r="BH10" s="1" t="e">
        <f>'Voda, teplo, plyn Stav'!BI10-'Voda, teplo, plyn Stav'!BH10-#REF!</f>
        <v>#REF!</v>
      </c>
      <c r="BI10" s="1" t="e">
        <f>'Voda, teplo, plyn Stav'!BJ10-'Voda, teplo, plyn Stav'!BI10-#REF!</f>
        <v>#REF!</v>
      </c>
      <c r="BJ10" s="1" t="e">
        <f>'Voda, teplo, plyn Stav'!BK10-'Voda, teplo, plyn Stav'!BJ10-#REF!</f>
        <v>#REF!</v>
      </c>
      <c r="BK10" s="1" t="e">
        <f>'Voda, teplo, plyn Stav'!BL10-'Voda, teplo, plyn Stav'!BK10-#REF!</f>
        <v>#REF!</v>
      </c>
      <c r="BL10" s="1" t="e">
        <f>'Voda, teplo, plyn Stav'!BM10-'Voda, teplo, plyn Stav'!BL10-#REF!</f>
        <v>#REF!</v>
      </c>
      <c r="BM10" s="1" t="e">
        <f>'Voda, teplo, plyn Stav'!BN10-'Voda, teplo, plyn Stav'!BM10-#REF!</f>
        <v>#REF!</v>
      </c>
      <c r="BN10" s="1">
        <f>'Voda, teplo, plyn Stav'!BO10-'Voda, teplo, plyn Stav'!BN10</f>
        <v>17</v>
      </c>
      <c r="BO10" s="1">
        <f>'Voda, teplo, plyn Stav'!BP10-'Voda, teplo, plyn Stav'!BO10</f>
        <v>6</v>
      </c>
      <c r="BP10" s="1">
        <f>'Voda, teplo, plyn Stav'!BQ10-'Voda, teplo, plyn Stav'!BP10</f>
        <v>0</v>
      </c>
      <c r="BQ10" s="1">
        <f>'Voda, teplo, plyn Stav'!BR10-'Voda, teplo, plyn Stav'!BQ10</f>
        <v>0</v>
      </c>
      <c r="BR10" s="1">
        <f>'Voda, teplo, plyn Stav'!BS10-'Voda, teplo, plyn Stav'!BR10</f>
        <v>0</v>
      </c>
      <c r="BS10" s="1">
        <f>'Voda, teplo, plyn Stav'!BT10-'Voda, teplo, plyn Stav'!BS10</f>
        <v>12</v>
      </c>
      <c r="BU10" s="201">
        <f>'Voda, teplo, plyn Stav'!BV10-'Voda, teplo, plyn Stav'!BU10</f>
        <v>26</v>
      </c>
      <c r="BV10" s="201">
        <f>'Voda, teplo, plyn Stav'!BW10-'Voda, teplo, plyn Stav'!BV10</f>
        <v>25</v>
      </c>
      <c r="BW10" s="201">
        <f>'Voda, teplo, plyn Stav'!BX10-'Voda, teplo, plyn Stav'!BW10</f>
        <v>20</v>
      </c>
      <c r="BX10" s="201">
        <f>'Voda, teplo, plyn Stav'!BY10-'Voda, teplo, plyn Stav'!BX10</f>
        <v>38</v>
      </c>
      <c r="BY10" s="201">
        <f>'Voda, teplo, plyn Stav'!BZ10-'Voda, teplo, plyn Stav'!BY10</f>
        <v>30</v>
      </c>
      <c r="BZ10" s="201">
        <f>'Voda, teplo, plyn Stav'!CA10-'Voda, teplo, plyn Stav'!BZ10</f>
        <v>27</v>
      </c>
      <c r="CA10" s="201">
        <f>'Voda, teplo, plyn Stav'!CB10-'Voda, teplo, plyn Stav'!CA10</f>
        <v>4</v>
      </c>
      <c r="CB10" s="201">
        <f>'Voda, teplo, plyn Stav'!CC10-'Voda, teplo, plyn Stav'!CB10</f>
        <v>0</v>
      </c>
      <c r="CC10" s="201">
        <f>'Voda, teplo, plyn Stav'!CD10-'Voda, teplo, plyn Stav'!CC10</f>
        <v>0</v>
      </c>
      <c r="CD10" s="201">
        <f>'Voda, teplo, plyn Stav'!CE10-'Voda, teplo, plyn Stav'!CD10</f>
        <v>0</v>
      </c>
      <c r="CE10" s="201">
        <f>'Voda, teplo, plyn Stav'!CF10-'Voda, teplo, plyn Stav'!CE10</f>
        <v>0</v>
      </c>
      <c r="CF10" s="201">
        <f>'Voda, teplo, plyn Stav'!CG10-'Voda, teplo, plyn Stav'!CF10</f>
        <v>8</v>
      </c>
      <c r="CG10" s="201">
        <f>'Voda, teplo, plyn Stav'!CH10-'Voda, teplo, plyn Stav'!CG10</f>
        <v>8</v>
      </c>
      <c r="CH10" s="201">
        <f>'Voda, teplo, plyn Stav'!CI10-'Voda, teplo, plyn Stav'!CH10</f>
        <v>42</v>
      </c>
      <c r="CI10" s="201">
        <f>'Voda, teplo, plyn Stav'!CJ10-'Voda, teplo, plyn Stav'!CI10</f>
        <v>11</v>
      </c>
      <c r="CJ10" s="201">
        <f>'Voda, teplo, plyn Stav'!CK10-'Voda, teplo, plyn Stav'!CJ10</f>
        <v>0</v>
      </c>
      <c r="CK10" s="201">
        <f>'Voda, teplo, plyn Stav'!CL10-'Voda, teplo, plyn Stav'!CK10</f>
        <v>25</v>
      </c>
      <c r="CL10" s="201">
        <f>'Voda, teplo, plyn Stav'!CM10-'Voda, teplo, plyn Stav'!CL10</f>
        <v>16</v>
      </c>
      <c r="CM10" s="201">
        <f>'Voda, teplo, plyn Stav'!CN10-'Voda, teplo, plyn Stav'!CM10</f>
        <v>9</v>
      </c>
      <c r="CN10" s="201">
        <f>'Voda, teplo, plyn Stav'!CO10-'Voda, teplo, plyn Stav'!CN10</f>
        <v>3</v>
      </c>
      <c r="CO10" s="201">
        <f>'Voda, teplo, plyn Stav'!CP10-'Voda, teplo, plyn Stav'!CO10</f>
        <v>0</v>
      </c>
      <c r="CP10" s="201">
        <f>'Voda, teplo, plyn Stav'!CQ10-'Voda, teplo, plyn Stav'!CP10</f>
        <v>0</v>
      </c>
      <c r="CQ10" s="201">
        <f>'Voda, teplo, plyn Stav'!CR10-'Voda, teplo, plyn Stav'!CQ10</f>
        <v>0</v>
      </c>
      <c r="CR10" s="201">
        <f>'Voda, teplo, plyn Stav'!CS10-'Voda, teplo, plyn Stav'!CR10</f>
        <v>1</v>
      </c>
      <c r="CS10" s="201">
        <f>'Voda, teplo, plyn Stav'!CT10-'Voda, teplo, plyn Stav'!CS10</f>
        <v>25</v>
      </c>
      <c r="CT10" s="201">
        <f>'Voda, teplo, plyn Stav'!CU10-'Voda, teplo, plyn Stav'!CT10</f>
        <v>8</v>
      </c>
      <c r="CU10" s="201">
        <f>'Voda, teplo, plyn Stav'!CV10-'Voda, teplo, plyn Stav'!CU10</f>
        <v>7</v>
      </c>
      <c r="CV10" s="201">
        <f>'Voda, teplo, plyn Stav'!CW10-'Voda, teplo, plyn Stav'!CV10</f>
        <v>13</v>
      </c>
      <c r="CW10" s="201">
        <f>'Voda, teplo, plyn Stav'!CX10-'Voda, teplo, plyn Stav'!CW10</f>
        <v>6</v>
      </c>
      <c r="CX10" s="201">
        <f>'Voda, teplo, plyn Stav'!CY10-'Voda, teplo, plyn Stav'!CX10</f>
        <v>12</v>
      </c>
      <c r="CY10" s="201">
        <f>'Voda, teplo, plyn Stav'!CZ10-'Voda, teplo, plyn Stav'!CY10</f>
        <v>0</v>
      </c>
      <c r="CZ10" s="201">
        <f>'Voda, teplo, plyn Stav'!DA10-'Voda, teplo, plyn Stav'!CZ10</f>
        <v>0</v>
      </c>
    </row>
    <row r="11" spans="1:104" ht="12" customHeight="1">
      <c r="A11" s="1" t="str">
        <f>'Voda, teplo, plyn Stav'!A11</f>
        <v>A</v>
      </c>
      <c r="B11" s="1">
        <f>'Voda, teplo, plyn Stav'!B11</f>
        <v>218</v>
      </c>
      <c r="C11" s="1" t="str">
        <f>'Voda, teplo, plyn Stav'!C11</f>
        <v>Budova 10c</v>
      </c>
      <c r="D11" s="1" t="str">
        <f>'Voda, teplo, plyn Stav'!D11</f>
        <v>Delikomat</v>
      </c>
      <c r="E11" s="1" t="str">
        <f>'Voda, teplo, plyn Stav'!E11</f>
        <v>Voda</v>
      </c>
      <c r="F11" s="1" t="str">
        <f>'Voda, teplo, plyn Stav'!F11</f>
        <v>10c</v>
      </c>
      <c r="G11" s="1" t="str">
        <f>'Voda, teplo, plyn Stav'!G11</f>
        <v>3/4"</v>
      </c>
      <c r="H11" s="1">
        <f>'Voda, teplo, plyn Stav'!H11</f>
        <v>0</v>
      </c>
      <c r="I11" s="1" t="str">
        <f>'Voda, teplo, plyn Stav'!I11</f>
        <v>458653-07</v>
      </c>
      <c r="J11" s="1">
        <f>'Voda, teplo, plyn Stav'!K11-'Voda, teplo, plyn Stav'!J11</f>
        <v>2</v>
      </c>
      <c r="K11" s="1">
        <f>'Voda, teplo, plyn Stav'!L11-'Voda, teplo, plyn Stav'!K11</f>
        <v>2</v>
      </c>
      <c r="L11" s="1">
        <f>'Voda, teplo, plyn Stav'!M11-'Voda, teplo, plyn Stav'!L11</f>
        <v>2</v>
      </c>
      <c r="M11" s="1">
        <f>'Voda, teplo, plyn Stav'!N11-'Voda, teplo, plyn Stav'!M11</f>
        <v>2</v>
      </c>
      <c r="N11" s="1">
        <f>'Voda, teplo, plyn Stav'!O11-'Voda, teplo, plyn Stav'!N11</f>
        <v>2</v>
      </c>
      <c r="O11" s="1">
        <f>'Voda, teplo, plyn Stav'!P11-'Voda, teplo, plyn Stav'!O11</f>
        <v>2</v>
      </c>
      <c r="P11" s="1">
        <f>'Voda, teplo, plyn Stav'!Q11-'Voda, teplo, plyn Stav'!P11</f>
        <v>2</v>
      </c>
      <c r="Q11" s="1">
        <f>'Voda, teplo, plyn Stav'!R11-'Voda, teplo, plyn Stav'!Q11</f>
        <v>3</v>
      </c>
      <c r="R11" s="1">
        <f>'Voda, teplo, plyn Stav'!S11-'Voda, teplo, plyn Stav'!R11</f>
        <v>3</v>
      </c>
      <c r="S11" s="1">
        <f>'Voda, teplo, plyn Stav'!T11-'Voda, teplo, plyn Stav'!S11</f>
        <v>2</v>
      </c>
      <c r="T11" s="1">
        <f>'Voda, teplo, plyn Stav'!U11-'Voda, teplo, plyn Stav'!T11</f>
        <v>3</v>
      </c>
      <c r="U11" s="1">
        <f>'Voda, teplo, plyn Stav'!V11-'Voda, teplo, plyn Stav'!U11</f>
        <v>2</v>
      </c>
      <c r="V11" s="1">
        <f>'Voda, teplo, plyn Stav'!W11-'Voda, teplo, plyn Stav'!V11</f>
        <v>2</v>
      </c>
      <c r="W11" s="1">
        <f>'Voda, teplo, plyn Stav'!X11-'Voda, teplo, plyn Stav'!W11</f>
        <v>3</v>
      </c>
      <c r="X11" s="1">
        <f>'Voda, teplo, plyn Stav'!Y11-'Voda, teplo, plyn Stav'!X11</f>
        <v>3</v>
      </c>
      <c r="Y11" s="1">
        <f>'Voda, teplo, plyn Stav'!Z11-'Voda, teplo, plyn Stav'!Y11</f>
        <v>2</v>
      </c>
      <c r="Z11" s="1">
        <f>'Voda, teplo, plyn Stav'!AA11-'Voda, teplo, plyn Stav'!Z11</f>
        <v>2</v>
      </c>
      <c r="AA11" s="1">
        <f>'Voda, teplo, plyn Stav'!AB11-'Voda, teplo, plyn Stav'!AA11</f>
        <v>2</v>
      </c>
      <c r="AB11" s="1">
        <f>'Voda, teplo, plyn Stav'!AC11-'Voda, teplo, plyn Stav'!AB11</f>
        <v>3</v>
      </c>
      <c r="AC11" s="1">
        <f>'Voda, teplo, plyn Stav'!AD11-'Voda, teplo, plyn Stav'!AC11</f>
        <v>3</v>
      </c>
      <c r="AD11" s="1">
        <f>'Voda, teplo, plyn Stav'!AE11-'Voda, teplo, plyn Stav'!AD11</f>
        <v>2</v>
      </c>
      <c r="AE11" s="1">
        <f>'Voda, teplo, plyn Stav'!AF11-'Voda, teplo, plyn Stav'!AE11</f>
        <v>3</v>
      </c>
      <c r="AF11" s="1">
        <f>'Voda, teplo, plyn Stav'!AG11-'Voda, teplo, plyn Stav'!AF11</f>
        <v>2</v>
      </c>
      <c r="AG11" s="1">
        <f>'Voda, teplo, plyn Stav'!AH11-'Voda, teplo, plyn Stav'!AG11</f>
        <v>3</v>
      </c>
      <c r="AH11" s="1">
        <f>'Voda, teplo, plyn Stav'!AI11-'Voda, teplo, plyn Stav'!AH11</f>
        <v>3</v>
      </c>
      <c r="AI11" s="1">
        <f>'Voda, teplo, plyn Stav'!AJ11-'Voda, teplo, plyn Stav'!AI11</f>
        <v>2</v>
      </c>
      <c r="AJ11" s="1">
        <f>'Voda, teplo, plyn Stav'!AK11-'Voda, teplo, plyn Stav'!AJ11</f>
        <v>4</v>
      </c>
      <c r="AK11" s="1">
        <f>'Voda, teplo, plyn Stav'!AL11-'Voda, teplo, plyn Stav'!AK11</f>
        <v>3</v>
      </c>
      <c r="AL11" s="1">
        <f>'Voda, teplo, plyn Stav'!AM11-'Voda, teplo, plyn Stav'!AL11</f>
        <v>3</v>
      </c>
      <c r="AM11" s="1">
        <f>'Voda, teplo, plyn Stav'!AN11-'Voda, teplo, plyn Stav'!AM11</f>
        <v>2</v>
      </c>
      <c r="AN11" s="1">
        <f>'Voda, teplo, plyn Stav'!AO11-'Voda, teplo, plyn Stav'!AN11</f>
        <v>3</v>
      </c>
      <c r="AO11" s="1">
        <f>'Voda, teplo, plyn Stav'!AP11-'Voda, teplo, plyn Stav'!AO11</f>
        <v>2</v>
      </c>
      <c r="AP11" s="1">
        <f>'Voda, teplo, plyn Stav'!AQ11-'Voda, teplo, plyn Stav'!AP11</f>
        <v>2</v>
      </c>
      <c r="AQ11" s="1">
        <f>'Voda, teplo, plyn Stav'!AR11-'Voda, teplo, plyn Stav'!AQ11</f>
        <v>6</v>
      </c>
      <c r="AR11" s="1">
        <f>'Voda, teplo, plyn Stav'!AS11-'Voda, teplo, plyn Stav'!AR11</f>
        <v>3</v>
      </c>
      <c r="AS11" s="1">
        <f>'Voda, teplo, plyn Stav'!AT11-'Voda, teplo, plyn Stav'!AS11</f>
        <v>3</v>
      </c>
      <c r="AT11" s="1">
        <f>'Voda, teplo, plyn Stav'!AU11-'Voda, teplo, plyn Stav'!AT11</f>
        <v>1</v>
      </c>
      <c r="AU11" s="1">
        <f>'Voda, teplo, plyn Stav'!AV11-'Voda, teplo, plyn Stav'!AU11</f>
        <v>3</v>
      </c>
      <c r="AV11" s="1">
        <f>'Voda, teplo, plyn Stav'!AW11-'Voda, teplo, plyn Stav'!AV11</f>
        <v>3</v>
      </c>
      <c r="AW11" s="1">
        <f>'Voda, teplo, plyn Stav'!AX11-'Voda, teplo, plyn Stav'!AW11</f>
        <v>3</v>
      </c>
      <c r="AX11" s="1">
        <f>'Voda, teplo, plyn Stav'!AY11-'Voda, teplo, plyn Stav'!AX11</f>
        <v>3</v>
      </c>
      <c r="AY11" s="1">
        <f>'Voda, teplo, plyn Stav'!AZ11-'Voda, teplo, plyn Stav'!AY11</f>
        <v>3</v>
      </c>
      <c r="AZ11" s="1">
        <f>'Voda, teplo, plyn Stav'!BA11-'Voda, teplo, plyn Stav'!AZ11</f>
        <v>3</v>
      </c>
      <c r="BA11" s="1">
        <f>'Voda, teplo, plyn Stav'!BB11-'Voda, teplo, plyn Stav'!BA11</f>
        <v>3</v>
      </c>
      <c r="BB11" s="1">
        <f>'Voda, teplo, plyn Stav'!BC11-'Voda, teplo, plyn Stav'!BB11</f>
        <v>3</v>
      </c>
      <c r="BC11" s="1">
        <f>'Voda, teplo, plyn Stav'!BD11-'Voda, teplo, plyn Stav'!BC11</f>
        <v>3</v>
      </c>
      <c r="BD11" s="1">
        <f>'Voda, teplo, plyn Stav'!BE11-'Voda, teplo, plyn Stav'!BD11</f>
        <v>3</v>
      </c>
      <c r="BE11" s="1">
        <f>'Voda, teplo, plyn Stav'!BF11-'Voda, teplo, plyn Stav'!BE11</f>
        <v>3</v>
      </c>
      <c r="BF11" s="1">
        <f>'Voda, teplo, plyn Stav'!BG11-'Voda, teplo, plyn Stav'!BF11</f>
        <v>3</v>
      </c>
      <c r="BG11" s="1">
        <f>'Voda, teplo, plyn Stav'!BH11-'Voda, teplo, plyn Stav'!BG11</f>
        <v>3</v>
      </c>
      <c r="BH11" s="1">
        <f>'Voda, teplo, plyn Stav'!BI11-'Voda, teplo, plyn Stav'!BH11</f>
        <v>11</v>
      </c>
      <c r="BI11" s="1">
        <f>'Voda, teplo, plyn Stav'!BJ11-'Voda, teplo, plyn Stav'!BI11</f>
        <v>3</v>
      </c>
      <c r="BJ11" s="1">
        <f>'Voda, teplo, plyn Stav'!BK11-'Voda, teplo, plyn Stav'!BJ11</f>
        <v>3</v>
      </c>
      <c r="BK11" s="1">
        <f>'Voda, teplo, plyn Stav'!BL11-'Voda, teplo, plyn Stav'!BK11</f>
        <v>3</v>
      </c>
      <c r="BL11" s="1">
        <f>'Voda, teplo, plyn Stav'!BM11-'Voda, teplo, plyn Stav'!BL11</f>
        <v>3</v>
      </c>
      <c r="BM11" s="1">
        <f>'Voda, teplo, plyn Stav'!BN11-'Voda, teplo, plyn Stav'!BM11</f>
        <v>3</v>
      </c>
      <c r="BN11" s="1">
        <f>'Voda, teplo, plyn Stav'!BO11-'Voda, teplo, plyn Stav'!BN11</f>
        <v>3</v>
      </c>
      <c r="BO11" s="1">
        <f>'Voda, teplo, plyn Stav'!BP11-'Voda, teplo, plyn Stav'!BO11</f>
        <v>2</v>
      </c>
      <c r="BP11" s="1">
        <f>'Voda, teplo, plyn Stav'!BQ11-'Voda, teplo, plyn Stav'!BP11</f>
        <v>2</v>
      </c>
      <c r="BQ11" s="1">
        <f>'Voda, teplo, plyn Stav'!BR11-'Voda, teplo, plyn Stav'!BQ11</f>
        <v>2</v>
      </c>
      <c r="BR11" s="1">
        <f>'Voda, teplo, plyn Stav'!BS11-'Voda, teplo, plyn Stav'!BR11</f>
        <v>11</v>
      </c>
      <c r="BS11" s="1">
        <f>'Voda, teplo, plyn Stav'!BT11-'Voda, teplo, plyn Stav'!BS11</f>
        <v>3</v>
      </c>
      <c r="BT11" s="1">
        <f>'Voda, teplo, plyn Stav'!BU11-'Voda, teplo, plyn Stav'!BT11</f>
        <v>3</v>
      </c>
      <c r="BU11" s="1">
        <f>'Voda, teplo, plyn Stav'!BV11-'Voda, teplo, plyn Stav'!BU11</f>
        <v>3</v>
      </c>
      <c r="BV11" s="1">
        <f>'Voda, teplo, plyn Stav'!BW11-'Voda, teplo, plyn Stav'!BV11</f>
        <v>3</v>
      </c>
      <c r="BW11" s="1">
        <f>'Voda, teplo, plyn Stav'!BX11-'Voda, teplo, plyn Stav'!BW11</f>
        <v>3</v>
      </c>
      <c r="BX11" s="1">
        <f>'Voda, teplo, plyn Stav'!BY11-'Voda, teplo, plyn Stav'!BX11</f>
        <v>3</v>
      </c>
      <c r="BY11" s="1">
        <f>'Voda, teplo, plyn Stav'!BZ11-'Voda, teplo, plyn Stav'!BY11</f>
        <v>9</v>
      </c>
      <c r="BZ11" s="1">
        <f>'Voda, teplo, plyn Stav'!CA11-'Voda, teplo, plyn Stav'!BZ11</f>
        <v>8</v>
      </c>
      <c r="CA11" s="1">
        <f>'Voda, teplo, plyn Stav'!CB11-'Voda, teplo, plyn Stav'!CA11</f>
        <v>3</v>
      </c>
      <c r="CB11" s="1">
        <f>'Voda, teplo, plyn Stav'!CC11-'Voda, teplo, plyn Stav'!CB11</f>
        <v>4</v>
      </c>
      <c r="CC11" s="1">
        <f>'Voda, teplo, plyn Stav'!CD11-'Voda, teplo, plyn Stav'!CC11</f>
        <v>8</v>
      </c>
      <c r="CD11" s="1">
        <f>'Voda, teplo, plyn Stav'!CE11-'Voda, teplo, plyn Stav'!CD11</f>
        <v>3</v>
      </c>
      <c r="CE11" s="1">
        <f>'Voda, teplo, plyn Stav'!CF11-'Voda, teplo, plyn Stav'!CE11</f>
        <v>5</v>
      </c>
      <c r="CF11" s="1">
        <f>'Voda, teplo, plyn Stav'!CG11-'Voda, teplo, plyn Stav'!CF11</f>
        <v>4</v>
      </c>
      <c r="CG11" s="1">
        <f>'Voda, teplo, plyn Stav'!CH11-'Voda, teplo, plyn Stav'!CG11</f>
        <v>4</v>
      </c>
      <c r="CH11" s="1">
        <f>'Voda, teplo, plyn Stav'!CI11-'Voda, teplo, plyn Stav'!CH11</f>
        <v>3</v>
      </c>
      <c r="CI11" s="1">
        <f>'Voda, teplo, plyn Stav'!CJ11-'Voda, teplo, plyn Stav'!CI11</f>
        <v>0</v>
      </c>
      <c r="CJ11" s="1">
        <f>'Voda, teplo, plyn Stav'!CK11-'Voda, teplo, plyn Stav'!CJ11</f>
        <v>11</v>
      </c>
      <c r="CK11" s="1">
        <f>'Voda, teplo, plyn Stav'!CL11-'Voda, teplo, plyn Stav'!CK11</f>
        <v>5</v>
      </c>
      <c r="CL11" s="1">
        <f>'Voda, teplo, plyn Stav'!CM11-'Voda, teplo, plyn Stav'!CL11</f>
        <v>6</v>
      </c>
      <c r="CM11" s="1">
        <f>'Voda, teplo, plyn Stav'!CN11-'Voda, teplo, plyn Stav'!CM11</f>
        <v>6</v>
      </c>
      <c r="CN11" s="1">
        <f>'Voda, teplo, plyn Stav'!CO11-'Voda, teplo, plyn Stav'!CN11</f>
        <v>2</v>
      </c>
      <c r="CO11" s="1">
        <f>'Voda, teplo, plyn Stav'!CP11-'Voda, teplo, plyn Stav'!CO11</f>
        <v>9</v>
      </c>
      <c r="CP11" s="1">
        <f>'Voda, teplo, plyn Stav'!CQ11-'Voda, teplo, plyn Stav'!CP11</f>
        <v>6</v>
      </c>
      <c r="CQ11" s="1">
        <f>'Voda, teplo, plyn Stav'!CR11-'Voda, teplo, plyn Stav'!CQ11</f>
        <v>5</v>
      </c>
      <c r="CR11" s="1">
        <f>'Voda, teplo, plyn Stav'!CS11-'Voda, teplo, plyn Stav'!CR11</f>
        <v>2</v>
      </c>
      <c r="CS11" s="1">
        <f>'Voda, teplo, plyn Stav'!CT11-'Voda, teplo, plyn Stav'!CS11</f>
        <v>2</v>
      </c>
      <c r="CT11" s="1">
        <f>'Voda, teplo, plyn Stav'!CU11-'Voda, teplo, plyn Stav'!CT11</f>
        <v>5</v>
      </c>
      <c r="CU11" s="1">
        <f>'Voda, teplo, plyn Stav'!CV11-'Voda, teplo, plyn Stav'!CU11</f>
        <v>2</v>
      </c>
      <c r="CV11" s="1">
        <f>'Voda, teplo, plyn Stav'!CW11-'Voda, teplo, plyn Stav'!CV11</f>
        <v>2</v>
      </c>
      <c r="CW11" s="1">
        <f>'Voda, teplo, plyn Stav'!CX11-'Voda, teplo, plyn Stav'!CW11</f>
        <v>24</v>
      </c>
      <c r="CX11" s="1">
        <f>'Voda, teplo, plyn Stav'!CY11-'Voda, teplo, plyn Stav'!CX11</f>
        <v>6</v>
      </c>
      <c r="CY11" s="1">
        <f>'Voda, teplo, plyn Stav'!CZ11-'Voda, teplo, plyn Stav'!CY11</f>
        <v>5</v>
      </c>
      <c r="CZ11" s="1">
        <f>'Voda, teplo, plyn Stav'!DA11-'Voda, teplo, plyn Stav'!CZ11</f>
        <v>6</v>
      </c>
    </row>
    <row r="12" spans="1:104" ht="12" hidden="1" customHeight="1">
      <c r="A12" s="1" t="str">
        <f>'Voda, teplo, plyn Stav'!A12</f>
        <v>A</v>
      </c>
      <c r="B12" s="1">
        <f>'Voda, teplo, plyn Stav'!B12</f>
        <v>220</v>
      </c>
      <c r="C12" s="1" t="str">
        <f>'Voda, teplo, plyn Stav'!C12</f>
        <v>Regulační st.</v>
      </c>
      <c r="D12" s="1">
        <f>'Voda, teplo, plyn Stav'!D12</f>
        <v>0</v>
      </c>
      <c r="E12" s="1" t="str">
        <f>'Voda, teplo, plyn Stav'!E12</f>
        <v>Plyn</v>
      </c>
      <c r="F12" s="1">
        <f>'Voda, teplo, plyn Stav'!F12</f>
        <v>3</v>
      </c>
      <c r="G12" s="1" t="str">
        <f>'Voda, teplo, plyn Stav'!G12</f>
        <v>2"</v>
      </c>
      <c r="H12" s="1">
        <f>'Voda, teplo, plyn Stav'!H12</f>
        <v>0</v>
      </c>
      <c r="I12" s="1" t="str">
        <f>'Voda, teplo, plyn Stav'!I12</f>
        <v>TCS143/91-1041</v>
      </c>
      <c r="CP12" s="1">
        <f>('Voda, teplo, plyn Stav'!CQ12-'Voda, teplo, plyn Stav'!CP12)</f>
        <v>56243</v>
      </c>
      <c r="CQ12" s="1">
        <f>('Voda, teplo, plyn Stav'!CR12-'Voda, teplo, plyn Stav'!CQ12)</f>
        <v>54149</v>
      </c>
      <c r="CR12" s="1">
        <f>('Voda, teplo, plyn Stav'!CS12-'Voda, teplo, plyn Stav'!CR12)</f>
        <v>23391</v>
      </c>
      <c r="CS12" s="1">
        <f>('Voda, teplo, plyn Stav'!CT12-'Voda, teplo, plyn Stav'!CS12)</f>
        <v>8660</v>
      </c>
      <c r="CT12" s="1">
        <f>('Voda, teplo, plyn Stav'!CU12-'Voda, teplo, plyn Stav'!CT12)</f>
        <v>2995</v>
      </c>
      <c r="CU12" s="1">
        <f>('Voda, teplo, plyn Stav'!CV12-'Voda, teplo, plyn Stav'!CU12)</f>
        <v>1115</v>
      </c>
      <c r="CV12" s="1">
        <f>('Voda, teplo, plyn Stav'!CW12-'Voda, teplo, plyn Stav'!CV12)</f>
        <v>2527</v>
      </c>
      <c r="CW12" s="1">
        <f>('Voda, teplo, plyn Stav'!CX12-'Voda, teplo, plyn Stav'!CW12)</f>
        <v>4417</v>
      </c>
      <c r="CX12" s="1">
        <f>('Voda, teplo, plyn Stav'!CY12-'Voda, teplo, plyn Stav'!CX12)</f>
        <v>35317</v>
      </c>
      <c r="CY12" s="1">
        <f>('Voda, teplo, plyn Stav'!CZ12-'Voda, teplo, plyn Stav'!CY12)</f>
        <v>61217</v>
      </c>
      <c r="CZ12" s="1">
        <f>('Voda, teplo, plyn Stav'!DA12-'Voda, teplo, plyn Stav'!CZ12)</f>
        <v>85798</v>
      </c>
    </row>
    <row r="13" spans="1:104" ht="12" customHeight="1">
      <c r="A13" s="1" t="str">
        <f>'Voda, teplo, plyn Stav'!A13</f>
        <v>A</v>
      </c>
      <c r="B13" s="1">
        <f>'Voda, teplo, plyn Stav'!B13</f>
        <v>221</v>
      </c>
      <c r="C13" s="1" t="str">
        <f>'Voda, teplo, plyn Stav'!C13</f>
        <v>Domeček</v>
      </c>
      <c r="D13" s="1" t="str">
        <f>'Voda, teplo, plyn Stav'!D13</f>
        <v>Prockert &amp; Hynek</v>
      </c>
      <c r="E13" s="1" t="str">
        <f>'Voda, teplo, plyn Stav'!E13</f>
        <v>Voda</v>
      </c>
      <c r="F13" s="1">
        <f>'Voda, teplo, plyn Stav'!F13</f>
        <v>14</v>
      </c>
      <c r="G13" s="1" t="str">
        <f>'Voda, teplo, plyn Stav'!G13</f>
        <v>3/4"</v>
      </c>
      <c r="H13" s="1" t="str">
        <f>'Voda, teplo, plyn Stav'!H13</f>
        <v>Poč. stav 0</v>
      </c>
      <c r="I13" s="1" t="str">
        <f>'Voda, teplo, plyn Stav'!I13</f>
        <v>5733269-91</v>
      </c>
      <c r="W13" s="1">
        <f>'Voda, teplo, plyn Stav'!X13-'Voda, teplo, plyn Stav'!W13</f>
        <v>3</v>
      </c>
      <c r="X13" s="1">
        <f>'Voda, teplo, plyn Stav'!Y13-'Voda, teplo, plyn Stav'!X13</f>
        <v>13</v>
      </c>
      <c r="Y13" s="1">
        <f>'Voda, teplo, plyn Stav'!Z13-'Voda, teplo, plyn Stav'!Y13</f>
        <v>16</v>
      </c>
      <c r="Z13" s="1">
        <f>'Voda, teplo, plyn Stav'!AA13-'Voda, teplo, plyn Stav'!Z13</f>
        <v>23</v>
      </c>
      <c r="AA13" s="1">
        <f>'Voda, teplo, plyn Stav'!AB13-'Voda, teplo, plyn Stav'!AA13</f>
        <v>23</v>
      </c>
      <c r="AB13" s="1">
        <f>'Voda, teplo, plyn Stav'!AC13-'Voda, teplo, plyn Stav'!AB13</f>
        <v>8</v>
      </c>
      <c r="AC13" s="1">
        <f>'Voda, teplo, plyn Stav'!AD13-'Voda, teplo, plyn Stav'!AC13</f>
        <v>13</v>
      </c>
      <c r="AD13" s="1">
        <f>'Voda, teplo, plyn Stav'!AE13-'Voda, teplo, plyn Stav'!AD13</f>
        <v>15</v>
      </c>
      <c r="AE13" s="1">
        <f>'Voda, teplo, plyn Stav'!AF13-'Voda, teplo, plyn Stav'!AE13</f>
        <v>5</v>
      </c>
      <c r="AF13" s="1">
        <f>'Voda, teplo, plyn Stav'!AG13-'Voda, teplo, plyn Stav'!AF13</f>
        <v>1</v>
      </c>
      <c r="AG13" s="1">
        <f>'Voda, teplo, plyn Stav'!AH13-'Voda, teplo, plyn Stav'!AG13</f>
        <v>0</v>
      </c>
      <c r="AH13" s="1">
        <f>'Voda, teplo, plyn Stav'!AI13-'Voda, teplo, plyn Stav'!AH13</f>
        <v>0</v>
      </c>
      <c r="AI13" s="1">
        <f>'Voda, teplo, plyn Stav'!AJ13-'Voda, teplo, plyn Stav'!AI13</f>
        <v>0</v>
      </c>
      <c r="AJ13" s="1">
        <f>'Voda, teplo, plyn Stav'!AK13-'Voda, teplo, plyn Stav'!AJ13</f>
        <v>3</v>
      </c>
      <c r="AK13" s="1">
        <f>'Voda, teplo, plyn Stav'!AL13-'Voda, teplo, plyn Stav'!AK13</f>
        <v>10</v>
      </c>
      <c r="AL13" s="1">
        <f>'Voda, teplo, plyn Stav'!AM13-'Voda, teplo, plyn Stav'!AL13</f>
        <v>12</v>
      </c>
      <c r="AM13" s="1">
        <f>'Voda, teplo, plyn Stav'!AN13-'Voda, teplo, plyn Stav'!AM13</f>
        <v>15</v>
      </c>
      <c r="AN13" s="1">
        <f>'Voda, teplo, plyn Stav'!AO13-'Voda, teplo, plyn Stav'!AN13</f>
        <v>3</v>
      </c>
      <c r="AO13" s="1">
        <f>'Voda, teplo, plyn Stav'!AP13-'Voda, teplo, plyn Stav'!AO13</f>
        <v>1</v>
      </c>
      <c r="AP13" s="1">
        <f>'Voda, teplo, plyn Stav'!AQ13-'Voda, teplo, plyn Stav'!AP13</f>
        <v>5</v>
      </c>
      <c r="AQ13" s="1">
        <f>'Voda, teplo, plyn Stav'!AR13-'Voda, teplo, plyn Stav'!AQ13</f>
        <v>6</v>
      </c>
      <c r="AR13" s="1">
        <f>'Voda, teplo, plyn Stav'!AS13-'Voda, teplo, plyn Stav'!AR13</f>
        <v>0</v>
      </c>
      <c r="AS13" s="1">
        <f>'Voda, teplo, plyn Stav'!AT13-'Voda, teplo, plyn Stav'!AS13</f>
        <v>0</v>
      </c>
      <c r="AT13" s="1">
        <f>'Voda, teplo, plyn Stav'!AU13-'Voda, teplo, plyn Stav'!AT13</f>
        <v>0</v>
      </c>
      <c r="AU13" s="1">
        <f>'Voda, teplo, plyn Stav'!AV13-'Voda, teplo, plyn Stav'!AU13</f>
        <v>0</v>
      </c>
      <c r="AV13" s="1">
        <f>'Voda, teplo, plyn Stav'!AW13-'Voda, teplo, plyn Stav'!AV13</f>
        <v>0</v>
      </c>
      <c r="AW13" s="1">
        <f>'Voda, teplo, plyn Stav'!AX13-'Voda, teplo, plyn Stav'!AW13</f>
        <v>6</v>
      </c>
      <c r="AX13" s="1">
        <f>'Voda, teplo, plyn Stav'!AY13-'Voda, teplo, plyn Stav'!AX13</f>
        <v>4</v>
      </c>
      <c r="AY13" s="1">
        <f>'Voda, teplo, plyn Stav'!AZ13-'Voda, teplo, plyn Stav'!AY13</f>
        <v>8</v>
      </c>
      <c r="AZ13" s="1">
        <f>'Voda, teplo, plyn Stav'!BA13-'Voda, teplo, plyn Stav'!AZ13</f>
        <v>6</v>
      </c>
      <c r="BA13" s="1">
        <f>'Voda, teplo, plyn Stav'!BB13-'Voda, teplo, plyn Stav'!BA13</f>
        <v>4</v>
      </c>
      <c r="BB13" s="1">
        <f>'Voda, teplo, plyn Stav'!BC13-'Voda, teplo, plyn Stav'!BB13</f>
        <v>1</v>
      </c>
      <c r="BC13" s="1">
        <f>'Voda, teplo, plyn Stav'!BD13-'Voda, teplo, plyn Stav'!BC13</f>
        <v>9</v>
      </c>
      <c r="BD13" s="1">
        <f>'Voda, teplo, plyn Stav'!BE13-'Voda, teplo, plyn Stav'!BD13</f>
        <v>0</v>
      </c>
      <c r="BE13" s="1">
        <f>'Voda, teplo, plyn Stav'!BF13-'Voda, teplo, plyn Stav'!BE13</f>
        <v>0</v>
      </c>
      <c r="BF13" s="1">
        <f>'Voda, teplo, plyn Stav'!BG13-'Voda, teplo, plyn Stav'!BF13</f>
        <v>0</v>
      </c>
      <c r="BG13" s="1">
        <f>'Voda, teplo, plyn Stav'!BH13-'Voda, teplo, plyn Stav'!BG13</f>
        <v>0</v>
      </c>
      <c r="BH13" s="1">
        <f>'Voda, teplo, plyn Stav'!BI13-'Voda, teplo, plyn Stav'!BH13</f>
        <v>13</v>
      </c>
      <c r="BI13" s="1">
        <f>'Voda, teplo, plyn Stav'!BJ13-'Voda, teplo, plyn Stav'!BI13</f>
        <v>12</v>
      </c>
      <c r="BJ13" s="1">
        <f>'Voda, teplo, plyn Stav'!BK13-'Voda, teplo, plyn Stav'!BJ13</f>
        <v>11</v>
      </c>
      <c r="BK13" s="1">
        <f>'Voda, teplo, plyn Stav'!BL13-'Voda, teplo, plyn Stav'!BK13</f>
        <v>18</v>
      </c>
      <c r="BL13" s="1">
        <f>'Voda, teplo, plyn Stav'!BM13-'Voda, teplo, plyn Stav'!BL13</f>
        <v>10</v>
      </c>
      <c r="BM13" s="1">
        <f>'Voda, teplo, plyn Stav'!BN13-'Voda, teplo, plyn Stav'!BM13</f>
        <v>8</v>
      </c>
      <c r="BN13" s="1">
        <f>'Voda, teplo, plyn Stav'!BO13-'Voda, teplo, plyn Stav'!BN13</f>
        <v>2</v>
      </c>
      <c r="BO13" s="1">
        <f>'Voda, teplo, plyn Stav'!BP13-'Voda, teplo, plyn Stav'!BO13</f>
        <v>8</v>
      </c>
      <c r="BP13" s="1">
        <f>'Voda, teplo, plyn Stav'!BQ13-'Voda, teplo, plyn Stav'!BP13</f>
        <v>4</v>
      </c>
      <c r="BQ13" s="1">
        <f>'Voda, teplo, plyn Stav'!BR13-'Voda, teplo, plyn Stav'!BQ13</f>
        <v>0</v>
      </c>
      <c r="BR13" s="1">
        <f>'Voda, teplo, plyn Stav'!BS13-'Voda, teplo, plyn Stav'!BR13</f>
        <v>0</v>
      </c>
      <c r="BS13" s="1">
        <f>'Voda, teplo, plyn Stav'!BT13-'Voda, teplo, plyn Stav'!BS13</f>
        <v>0</v>
      </c>
      <c r="BT13" s="1">
        <f>'Voda, teplo, plyn Stav'!BU13-'Voda, teplo, plyn Stav'!BT13</f>
        <v>11</v>
      </c>
      <c r="BU13" s="1">
        <f>'Voda, teplo, plyn Stav'!BV13-'Voda, teplo, plyn Stav'!BU13</f>
        <v>17</v>
      </c>
      <c r="BV13" s="1">
        <f>'Voda, teplo, plyn Stav'!BW13-'Voda, teplo, plyn Stav'!BV13</f>
        <v>16</v>
      </c>
      <c r="BW13" s="1">
        <f>'Voda, teplo, plyn Stav'!BX13-'Voda, teplo, plyn Stav'!BW13</f>
        <v>9</v>
      </c>
      <c r="BX13" s="1">
        <f>'Voda, teplo, plyn Stav'!BY13-'Voda, teplo, plyn Stav'!BX13</f>
        <v>21</v>
      </c>
      <c r="BY13" s="1">
        <f>'Voda, teplo, plyn Stav'!BZ13-'Voda, teplo, plyn Stav'!BY13</f>
        <v>16</v>
      </c>
      <c r="BZ13" s="1">
        <f>'Voda, teplo, plyn Stav'!CA13-'Voda, teplo, plyn Stav'!BZ13</f>
        <v>19</v>
      </c>
      <c r="CA13" s="1">
        <f>'Voda, teplo, plyn Stav'!CB13-'Voda, teplo, plyn Stav'!CA13</f>
        <v>14</v>
      </c>
      <c r="CB13" s="1">
        <f>'Voda, teplo, plyn Stav'!CC13-'Voda, teplo, plyn Stav'!CB13</f>
        <v>7</v>
      </c>
      <c r="CC13" s="1">
        <f>'Voda, teplo, plyn Stav'!CD13-'Voda, teplo, plyn Stav'!CC13</f>
        <v>0</v>
      </c>
      <c r="CD13" s="1">
        <f>'Voda, teplo, plyn Stav'!CE13-'Voda, teplo, plyn Stav'!CD13</f>
        <v>0</v>
      </c>
      <c r="CE13" s="1">
        <f>'Voda, teplo, plyn Stav'!CF13-'Voda, teplo, plyn Stav'!CE13</f>
        <v>4</v>
      </c>
      <c r="CF13" s="1">
        <f>'Voda, teplo, plyn Stav'!CG13-'Voda, teplo, plyn Stav'!CF13</f>
        <v>16</v>
      </c>
      <c r="CG13" s="1">
        <f>'Voda, teplo, plyn Stav'!CH13-'Voda, teplo, plyn Stav'!CG13</f>
        <v>17</v>
      </c>
      <c r="CH13" s="1">
        <f>'Voda, teplo, plyn Stav'!CI13-'Voda, teplo, plyn Stav'!CH13</f>
        <v>19</v>
      </c>
      <c r="CI13" s="1">
        <f>'Voda, teplo, plyn Stav'!CJ13-'Voda, teplo, plyn Stav'!CI13</f>
        <v>20</v>
      </c>
      <c r="CJ13" s="1">
        <f>'Voda, teplo, plyn Stav'!CK13-'Voda, teplo, plyn Stav'!CJ13</f>
        <v>14</v>
      </c>
      <c r="CK13" s="1">
        <f>'Voda, teplo, plyn Stav'!CL13-'Voda, teplo, plyn Stav'!CK13</f>
        <v>22</v>
      </c>
      <c r="CL13" s="1">
        <f>'Voda, teplo, plyn Stav'!CM13-'Voda, teplo, plyn Stav'!CL13</f>
        <v>10</v>
      </c>
      <c r="CM13" s="1">
        <f>'Voda, teplo, plyn Stav'!CN13-'Voda, teplo, plyn Stav'!CM13</f>
        <v>9</v>
      </c>
      <c r="CN13" s="1">
        <f>'Voda, teplo, plyn Stav'!CO13-'Voda, teplo, plyn Stav'!CN13</f>
        <v>5</v>
      </c>
      <c r="CO13" s="1">
        <f>'Voda, teplo, plyn Stav'!CP13-'Voda, teplo, plyn Stav'!CO13</f>
        <v>0</v>
      </c>
      <c r="CP13" s="1">
        <f>'Voda, teplo, plyn Stav'!CQ13-'Voda, teplo, plyn Stav'!CP13</f>
        <v>0</v>
      </c>
      <c r="CQ13" s="1">
        <f>'Voda, teplo, plyn Stav'!CR13-'Voda, teplo, plyn Stav'!CQ13</f>
        <v>17</v>
      </c>
      <c r="CR13" s="1">
        <f>'Voda, teplo, plyn Stav'!CS13-'Voda, teplo, plyn Stav'!CR13</f>
        <v>15</v>
      </c>
      <c r="CS13" s="1">
        <f>'Voda, teplo, plyn Stav'!CT13-'Voda, teplo, plyn Stav'!CS13</f>
        <v>13</v>
      </c>
      <c r="CT13" s="1">
        <f>'Voda, teplo, plyn Stav'!CU13-'Voda, teplo, plyn Stav'!CT13</f>
        <v>14</v>
      </c>
      <c r="CU13" s="1">
        <f>'Voda, teplo, plyn Stav'!CV13-'Voda, teplo, plyn Stav'!CU13</f>
        <v>11</v>
      </c>
      <c r="CV13" s="1">
        <f>'Voda, teplo, plyn Stav'!CW13-'Voda, teplo, plyn Stav'!CV13</f>
        <v>18</v>
      </c>
      <c r="CW13" s="1">
        <f>'Voda, teplo, plyn Stav'!CX13-'Voda, teplo, plyn Stav'!CW13</f>
        <v>16</v>
      </c>
      <c r="CX13" s="1">
        <f>'Voda, teplo, plyn Stav'!CY13-'Voda, teplo, plyn Stav'!CX13</f>
        <v>14</v>
      </c>
      <c r="CY13" s="1">
        <f>'Voda, teplo, plyn Stav'!CZ13-0</f>
        <v>12</v>
      </c>
      <c r="CZ13" s="1">
        <f>'Voda, teplo, plyn Stav'!DA13-0</f>
        <v>21</v>
      </c>
    </row>
    <row r="14" spans="1:104" ht="12" hidden="1" customHeight="1">
      <c r="A14" s="1" t="str">
        <f>'Voda, teplo, plyn Stav'!A14</f>
        <v>A</v>
      </c>
      <c r="B14" s="1">
        <f>'Voda, teplo, plyn Stav'!B14</f>
        <v>222</v>
      </c>
      <c r="C14" s="1" t="str">
        <f>'Voda, teplo, plyn Stav'!C14</f>
        <v>Garáže</v>
      </c>
      <c r="D14" s="1" t="str">
        <f>'Voda, teplo, plyn Stav'!D14</f>
        <v>I.P.P.E. s.r.o.</v>
      </c>
      <c r="E14" s="1" t="str">
        <f>'Voda, teplo, plyn Stav'!E14</f>
        <v>Plyn</v>
      </c>
      <c r="F14" s="1">
        <f>'Voda, teplo, plyn Stav'!F14</f>
        <v>15</v>
      </c>
      <c r="G14" s="1" t="str">
        <f>'Voda, teplo, plyn Stav'!G14</f>
        <v>5/4"</v>
      </c>
      <c r="H14" s="1">
        <f>'Voda, teplo, plyn Stav'!H14</f>
        <v>0</v>
      </c>
      <c r="I14" s="1" t="str">
        <f>'Voda, teplo, plyn Stav'!I14</f>
        <v>6722940-045-10-1</v>
      </c>
      <c r="AC14" s="1">
        <v>0.52400000000000002</v>
      </c>
      <c r="AD14" s="1">
        <v>0.254</v>
      </c>
      <c r="AE14" s="1">
        <f>'Voda, teplo, plyn Stav'!AF14-'Voda, teplo, plyn Stav'!AE14</f>
        <v>2765.886</v>
      </c>
      <c r="AF14" s="1">
        <f>'Voda, teplo, plyn Stav'!AG14-'Voda, teplo, plyn Stav'!AF14</f>
        <v>2906.59</v>
      </c>
      <c r="AG14" s="1">
        <f>'Voda, teplo, plyn Stav'!AH14-'Voda, teplo, plyn Stav'!AG14</f>
        <v>2193</v>
      </c>
      <c r="AH14" s="1">
        <f>'Voda, teplo, plyn Stav'!AI14-'Voda, teplo, plyn Stav'!AH14</f>
        <v>992</v>
      </c>
      <c r="AI14" s="1">
        <f>'Voda, teplo, plyn Stav'!AJ14-'Voda, teplo, plyn Stav'!AI14</f>
        <v>769</v>
      </c>
      <c r="AJ14" s="1">
        <f>'Voda, teplo, plyn Stav'!AK14-'Voda, teplo, plyn Stav'!AJ14</f>
        <v>0</v>
      </c>
      <c r="AK14" s="1">
        <f>'Voda, teplo, plyn Stav'!AL14-'Voda, teplo, plyn Stav'!AK14</f>
        <v>0</v>
      </c>
      <c r="AL14" s="1">
        <f>'Voda, teplo, plyn Stav'!AM14-'Voda, teplo, plyn Stav'!AL14</f>
        <v>0</v>
      </c>
      <c r="AM14" s="1">
        <f>'Voda, teplo, plyn Stav'!AN14-'Voda, teplo, plyn Stav'!AM14</f>
        <v>0</v>
      </c>
      <c r="AN14" s="1">
        <f>'Voda, teplo, plyn Stav'!AO14-'Voda, teplo, plyn Stav'!AN14</f>
        <v>0</v>
      </c>
      <c r="AO14" s="1">
        <f>'Voda, teplo, plyn Stav'!AP14-'Voda, teplo, plyn Stav'!AO14</f>
        <v>0</v>
      </c>
      <c r="AP14" s="1">
        <f>'Voda, teplo, plyn Stav'!AQ14-'Voda, teplo, plyn Stav'!AP14</f>
        <v>1</v>
      </c>
      <c r="AQ14" s="1">
        <f>'Voda, teplo, plyn Stav'!AR14-'Voda, teplo, plyn Stav'!AQ14</f>
        <v>546</v>
      </c>
      <c r="AR14" s="1">
        <f>'Voda, teplo, plyn Stav'!AS14-'Voda, teplo, plyn Stav'!AR14</f>
        <v>1252</v>
      </c>
      <c r="AS14" s="1">
        <f>'Voda, teplo, plyn Stav'!AT14-'Voda, teplo, plyn Stav'!AS14</f>
        <v>1200</v>
      </c>
      <c r="AT14" s="1">
        <f>'Voda, teplo, plyn Stav'!AU14-'Voda, teplo, plyn Stav'!AT14</f>
        <v>749</v>
      </c>
      <c r="AU14" s="1">
        <f>'Voda, teplo, plyn Stav'!AV14-'Voda, teplo, plyn Stav'!AU14</f>
        <v>245</v>
      </c>
      <c r="AV14" s="1">
        <f>'Voda, teplo, plyn Stav'!AW14-'Voda, teplo, plyn Stav'!AV14</f>
        <v>140</v>
      </c>
      <c r="AW14" s="1">
        <f>'Voda, teplo, plyn Stav'!AX14-'Voda, teplo, plyn Stav'!AW14</f>
        <v>0</v>
      </c>
      <c r="AX14" s="1">
        <f>'Voda, teplo, plyn Stav'!AY14-'Voda, teplo, plyn Stav'!AX14</f>
        <v>0</v>
      </c>
      <c r="AY14" s="1">
        <f>'Voda, teplo, plyn Stav'!AZ14-'Voda, teplo, plyn Stav'!AY14</f>
        <v>0</v>
      </c>
      <c r="AZ14" s="1">
        <f>'Voda, teplo, plyn Stav'!BA14-'Voda, teplo, plyn Stav'!AZ14</f>
        <v>0</v>
      </c>
      <c r="BA14" s="1">
        <f>'Voda, teplo, plyn Stav'!BB14-'Voda, teplo, plyn Stav'!BA14</f>
        <v>0</v>
      </c>
      <c r="BB14" s="1">
        <f>'Voda, teplo, plyn Stav'!BC14-'Voda, teplo, plyn Stav'!BB14</f>
        <v>54</v>
      </c>
      <c r="BC14" s="1">
        <f>'Voda, teplo, plyn Stav'!BD14-'Voda, teplo, plyn Stav'!BC14</f>
        <v>242</v>
      </c>
      <c r="BD14" s="1">
        <f>'Voda, teplo, plyn Stav'!BE14-'Voda, teplo, plyn Stav'!BD14</f>
        <v>678</v>
      </c>
      <c r="BE14" s="1">
        <f>'Voda, teplo, plyn Stav'!BF14-'Voda, teplo, plyn Stav'!BE14</f>
        <v>771</v>
      </c>
      <c r="BF14" s="1">
        <f>'Voda, teplo, plyn Stav'!BG14-'Voda, teplo, plyn Stav'!BF14</f>
        <v>1167</v>
      </c>
      <c r="BG14" s="1">
        <f>'Voda, teplo, plyn Stav'!BH14-'Voda, teplo, plyn Stav'!BG14</f>
        <v>1080</v>
      </c>
      <c r="BH14" s="1">
        <f>'Voda, teplo, plyn Stav'!BI14-'Voda, teplo, plyn Stav'!BH14</f>
        <v>177</v>
      </c>
      <c r="BI14" s="1">
        <f>'Voda, teplo, plyn Stav'!BJ14-'Voda, teplo, plyn Stav'!BI14</f>
        <v>0</v>
      </c>
      <c r="BJ14" s="1">
        <f>'Voda, teplo, plyn Stav'!BK14-'Voda, teplo, plyn Stav'!BJ14</f>
        <v>0</v>
      </c>
      <c r="BK14" s="1">
        <f>'Voda, teplo, plyn Stav'!BL14-'Voda, teplo, plyn Stav'!BK14</f>
        <v>0</v>
      </c>
      <c r="BL14" s="1">
        <f>'Voda, teplo, plyn Stav'!BM14-'Voda, teplo, plyn Stav'!BL14</f>
        <v>0</v>
      </c>
      <c r="BM14" s="1">
        <f>'Voda, teplo, plyn Stav'!BN14-'Voda, teplo, plyn Stav'!BM14</f>
        <v>0</v>
      </c>
      <c r="BN14" s="1">
        <f>'Voda, teplo, plyn Stav'!BO14-'Voda, teplo, plyn Stav'!BN14</f>
        <v>0</v>
      </c>
      <c r="BO14" s="1">
        <f>'Voda, teplo, plyn Stav'!BP14-'Voda, teplo, plyn Stav'!BO14</f>
        <v>189</v>
      </c>
      <c r="BP14" s="1">
        <f>'Voda, teplo, plyn Stav'!BQ14-'Voda, teplo, plyn Stav'!BP14</f>
        <v>648</v>
      </c>
      <c r="BQ14" s="1">
        <f>'Voda, teplo, plyn Stav'!BR14-'Voda, teplo, plyn Stav'!BQ14</f>
        <v>501</v>
      </c>
      <c r="BR14" s="1">
        <f>'Voda, teplo, plyn Stav'!BS14-'Voda, teplo, plyn Stav'!BR14</f>
        <v>405</v>
      </c>
      <c r="BS14" s="1">
        <f>'Voda, teplo, plyn Stav'!BT14-'Voda, teplo, plyn Stav'!BS14</f>
        <v>243</v>
      </c>
      <c r="BT14" s="1">
        <f>'Voda, teplo, plyn Stav'!BU14-'Voda, teplo, plyn Stav'!BT14</f>
        <v>74</v>
      </c>
      <c r="BU14" s="1">
        <f>'Voda, teplo, plyn Stav'!BV14-'Voda, teplo, plyn Stav'!BU14</f>
        <v>0</v>
      </c>
      <c r="BV14" s="1">
        <f>'Voda, teplo, plyn Stav'!BW14-'Voda, teplo, plyn Stav'!BV14</f>
        <v>0</v>
      </c>
      <c r="BW14" s="1">
        <f>'Voda, teplo, plyn Stav'!BX14-'Voda, teplo, plyn Stav'!BW14</f>
        <v>1</v>
      </c>
      <c r="BX14" s="1">
        <f>'Voda, teplo, plyn Stav'!BY14-'Voda, teplo, plyn Stav'!BX14</f>
        <v>0</v>
      </c>
      <c r="BY14" s="1">
        <f>'Voda, teplo, plyn Stav'!BZ14-'Voda, teplo, plyn Stav'!BY14</f>
        <v>0</v>
      </c>
      <c r="BZ14" s="1">
        <f>'Voda, teplo, plyn Stav'!CA14-'Voda, teplo, plyn Stav'!BZ14</f>
        <v>0</v>
      </c>
      <c r="CA14" s="1">
        <f>'Voda, teplo, plyn Stav'!CB14-'Voda, teplo, plyn Stav'!CA14</f>
        <v>0</v>
      </c>
      <c r="CB14" s="1">
        <f>'Voda, teplo, plyn Stav'!CC14-'Voda, teplo, plyn Stav'!CB14</f>
        <v>853</v>
      </c>
      <c r="CC14" s="1">
        <f>'Voda, teplo, plyn Stav'!CD14-'Voda, teplo, plyn Stav'!CC14</f>
        <v>973</v>
      </c>
      <c r="CD14" s="1">
        <f>'Voda, teplo, plyn Stav'!CE14-'Voda, teplo, plyn Stav'!CD14</f>
        <v>934</v>
      </c>
      <c r="CE14" s="1">
        <f>'Voda, teplo, plyn Stav'!CF14-'Voda, teplo, plyn Stav'!CE14</f>
        <v>587</v>
      </c>
      <c r="CF14" s="1">
        <f>'Voda, teplo, plyn Stav'!CG14-'Voda, teplo, plyn Stav'!CF14</f>
        <v>308</v>
      </c>
      <c r="CG14" s="1">
        <f>'Voda, teplo, plyn Stav'!CH14-'Voda, teplo, plyn Stav'!CG14</f>
        <v>37</v>
      </c>
      <c r="CH14" s="1">
        <f>'Voda, teplo, plyn Stav'!CI14-'Voda, teplo, plyn Stav'!CH14</f>
        <v>0</v>
      </c>
      <c r="CI14" s="1">
        <f>'Voda, teplo, plyn Stav'!CJ14-'Voda, teplo, plyn Stav'!CI14</f>
        <v>1</v>
      </c>
      <c r="CJ14" s="1">
        <f>'Voda, teplo, plyn Stav'!CK14-'Voda, teplo, plyn Stav'!CJ14</f>
        <v>0</v>
      </c>
      <c r="CK14" s="1">
        <f>'Voda, teplo, plyn Stav'!CL14-'Voda, teplo, plyn Stav'!CK14</f>
        <v>0</v>
      </c>
      <c r="CL14" s="1">
        <f>'Voda, teplo, plyn Stav'!CM14-'Voda, teplo, plyn Stav'!CL14</f>
        <v>0</v>
      </c>
      <c r="CM14" s="1">
        <f>'Voda, teplo, plyn Stav'!CN14-'Voda, teplo, plyn Stav'!CM14</f>
        <v>499</v>
      </c>
      <c r="CN14" s="1">
        <f>'Voda, teplo, plyn Stav'!CO14-'Voda, teplo, plyn Stav'!CN14</f>
        <v>700</v>
      </c>
      <c r="CO14" s="1">
        <f>'Voda, teplo, plyn Stav'!CP14-'Voda, teplo, plyn Stav'!CO14</f>
        <v>1122</v>
      </c>
      <c r="CP14" s="1">
        <f>'Voda, teplo, plyn Stav'!CQ14-'Voda, teplo, plyn Stav'!CP14</f>
        <v>1055</v>
      </c>
      <c r="CQ14" s="1">
        <f>'Voda, teplo, plyn Stav'!CR14-'Voda, teplo, plyn Stav'!CQ14</f>
        <v>974</v>
      </c>
      <c r="CR14" s="1">
        <f>'Voda, teplo, plyn Stav'!CS14-'Voda, teplo, plyn Stav'!CR14</f>
        <v>449</v>
      </c>
      <c r="CS14" s="1">
        <f>'Voda, teplo, plyn Stav'!CT14-'Voda, teplo, plyn Stav'!CS14</f>
        <v>86</v>
      </c>
      <c r="CT14" s="1">
        <f>'Voda, teplo, plyn Stav'!CU14-'Voda, teplo, plyn Stav'!CT14</f>
        <v>1</v>
      </c>
      <c r="CU14" s="1">
        <f>'Voda, teplo, plyn Stav'!CV14-'Voda, teplo, plyn Stav'!CU14</f>
        <v>1</v>
      </c>
      <c r="CV14" s="1">
        <f>'Voda, teplo, plyn Stav'!CW14-'Voda, teplo, plyn Stav'!CV14</f>
        <v>0</v>
      </c>
      <c r="CW14" s="1">
        <f>'Voda, teplo, plyn Stav'!CX14-'Voda, teplo, plyn Stav'!CW14</f>
        <v>0</v>
      </c>
      <c r="CX14" s="1">
        <f>'Voda, teplo, plyn Stav'!CY14-'Voda, teplo, plyn Stav'!CX14</f>
        <v>390</v>
      </c>
      <c r="CY14" s="1">
        <f>'Voda, teplo, plyn Stav'!CZ14-'Voda, teplo, plyn Stav'!CY14</f>
        <v>1046</v>
      </c>
      <c r="CZ14" s="1">
        <f>'Voda, teplo, plyn Stav'!DA14-'Voda, teplo, plyn Stav'!CZ14</f>
        <v>1319</v>
      </c>
    </row>
    <row r="15" spans="1:104" ht="12" hidden="1" customHeight="1">
      <c r="A15" s="1" t="str">
        <f>'Voda, teplo, plyn Stav'!A15</f>
        <v>A</v>
      </c>
      <c r="B15" s="1">
        <f>'Voda, teplo, plyn Stav'!B15</f>
        <v>223</v>
      </c>
      <c r="C15" s="1" t="str">
        <f>'Voda, teplo, plyn Stav'!C15</f>
        <v>Ředitelství</v>
      </c>
      <c r="D15" s="1" t="str">
        <f>'Voda, teplo, plyn Stav'!D15</f>
        <v>I.P.P.E. s.r.o.</v>
      </c>
      <c r="E15" s="1" t="str">
        <f>'Voda, teplo, plyn Stav'!E15</f>
        <v>Plyn</v>
      </c>
      <c r="F15" s="1">
        <f>'Voda, teplo, plyn Stav'!F15</f>
        <v>10</v>
      </c>
      <c r="G15" s="1" t="str">
        <f>'Voda, teplo, plyn Stav'!G15</f>
        <v>5/4"</v>
      </c>
      <c r="H15" s="1">
        <f>'Voda, teplo, plyn Stav'!H15</f>
        <v>0</v>
      </c>
      <c r="I15" s="1" t="str">
        <f>'Voda, teplo, plyn Stav'!I15</f>
        <v>6737147-045-10-1</v>
      </c>
      <c r="AC15" s="1">
        <v>0.5</v>
      </c>
      <c r="AD15" s="1">
        <v>50.68</v>
      </c>
      <c r="AE15" s="1">
        <f>'Voda, teplo, plyn Stav'!AF15-'Voda, teplo, plyn Stav'!AE15</f>
        <v>2054.3200000000002</v>
      </c>
      <c r="AF15" s="1">
        <f>'Voda, teplo, plyn Stav'!AG15-'Voda, teplo, plyn Stav'!AF15</f>
        <v>3368</v>
      </c>
      <c r="AG15" s="1">
        <f>'Voda, teplo, plyn Stav'!AH15-'Voda, teplo, plyn Stav'!AG15</f>
        <v>3508</v>
      </c>
      <c r="AH15" s="1">
        <f>'Voda, teplo, plyn Stav'!AI15-'Voda, teplo, plyn Stav'!AH15</f>
        <v>3308</v>
      </c>
      <c r="AI15" s="1">
        <f>'Voda, teplo, plyn Stav'!AJ15-'Voda, teplo, plyn Stav'!AI15</f>
        <v>2787</v>
      </c>
      <c r="AJ15" s="1">
        <f>'Voda, teplo, plyn Stav'!AK15-'Voda, teplo, plyn Stav'!AJ15</f>
        <v>1185</v>
      </c>
      <c r="AK15" s="1">
        <f>'Voda, teplo, plyn Stav'!AL15-'Voda, teplo, plyn Stav'!AK15</f>
        <v>782</v>
      </c>
      <c r="AL15" s="1">
        <f>'Voda, teplo, plyn Stav'!AM15-'Voda, teplo, plyn Stav'!AL15</f>
        <v>2</v>
      </c>
      <c r="AM15" s="1">
        <f>'Voda, teplo, plyn Stav'!AN15-'Voda, teplo, plyn Stav'!AM15</f>
        <v>0</v>
      </c>
      <c r="AN15" s="1">
        <f>'Voda, teplo, plyn Stav'!AO15-'Voda, teplo, plyn Stav'!AN15</f>
        <v>0</v>
      </c>
      <c r="AO15" s="1">
        <f>'Voda, teplo, plyn Stav'!AP15-'Voda, teplo, plyn Stav'!AO15</f>
        <v>0</v>
      </c>
      <c r="AP15" s="1">
        <f>'Voda, teplo, plyn Stav'!AQ15-'Voda, teplo, plyn Stav'!AP15</f>
        <v>1497</v>
      </c>
      <c r="AQ15" s="1">
        <f>'Voda, teplo, plyn Stav'!AR15-'Voda, teplo, plyn Stav'!AQ15</f>
        <v>2673</v>
      </c>
      <c r="AR15" s="1">
        <f>'Voda, teplo, plyn Stav'!AS15-'Voda, teplo, plyn Stav'!AR15</f>
        <v>2609</v>
      </c>
      <c r="AS15" s="1">
        <f>'Voda, teplo, plyn Stav'!AT15-'Voda, teplo, plyn Stav'!AS15</f>
        <v>3364</v>
      </c>
      <c r="AT15" s="1">
        <f>'Voda, teplo, plyn Stav'!AU15-'Voda, teplo, plyn Stav'!AT15</f>
        <v>3124</v>
      </c>
      <c r="AU15" s="1">
        <f>'Voda, teplo, plyn Stav'!AV15-'Voda, teplo, plyn Stav'!AU15</f>
        <v>1827</v>
      </c>
      <c r="AV15" s="1">
        <f>'Voda, teplo, plyn Stav'!AW15-'Voda, teplo, plyn Stav'!AV15</f>
        <v>1663.4000000000015</v>
      </c>
      <c r="AW15" s="1">
        <f>'Voda, teplo, plyn Stav'!AX15-'Voda, teplo, plyn Stav'!AW15</f>
        <v>0</v>
      </c>
      <c r="AX15" s="1">
        <f>'Voda, teplo, plyn Stav'!AY15-'Voda, teplo, plyn Stav'!AX15</f>
        <v>0</v>
      </c>
      <c r="AY15" s="1">
        <f>'Voda, teplo, plyn Stav'!AZ15-'Voda, teplo, plyn Stav'!AY15</f>
        <v>0</v>
      </c>
      <c r="AZ15" s="1">
        <f>'Voda, teplo, plyn Stav'!BA15-'Voda, teplo, plyn Stav'!AZ15</f>
        <v>0</v>
      </c>
      <c r="BA15" s="1">
        <f>'Voda, teplo, plyn Stav'!BB15-'Voda, teplo, plyn Stav'!BA15</f>
        <v>0</v>
      </c>
      <c r="BB15" s="1">
        <f>'Voda, teplo, plyn Stav'!BC15-'Voda, teplo, plyn Stav'!BB15</f>
        <v>1906.5999999999985</v>
      </c>
      <c r="BC15" s="1">
        <f>'Voda, teplo, plyn Stav'!BD15-'Voda, teplo, plyn Stav'!BC15</f>
        <v>2442</v>
      </c>
      <c r="BD15" s="1">
        <f>'Voda, teplo, plyn Stav'!BE15-'Voda, teplo, plyn Stav'!BD15</f>
        <v>2823</v>
      </c>
      <c r="BE15" s="1">
        <f>'Voda, teplo, plyn Stav'!BF15-'Voda, teplo, plyn Stav'!BE15</f>
        <v>3256</v>
      </c>
      <c r="BF15" s="1">
        <f>'Voda, teplo, plyn Stav'!BG15-'Voda, teplo, plyn Stav'!BF15</f>
        <v>2816</v>
      </c>
      <c r="BG15" s="1">
        <f>'Voda, teplo, plyn Stav'!BH15-'Voda, teplo, plyn Stav'!BG15</f>
        <v>2781</v>
      </c>
      <c r="BH15" s="1">
        <f>'Voda, teplo, plyn Stav'!BI15-'Voda, teplo, plyn Stav'!BH15</f>
        <v>1355.5</v>
      </c>
      <c r="BI15" s="1">
        <f>'Voda, teplo, plyn Stav'!BJ15-'Voda, teplo, plyn Stav'!BI15</f>
        <v>338.5</v>
      </c>
      <c r="BJ15" s="1">
        <f>'Voda, teplo, plyn Stav'!BK15-'Voda, teplo, plyn Stav'!BJ15</f>
        <v>298</v>
      </c>
      <c r="BK15" s="1">
        <f>'Voda, teplo, plyn Stav'!BL15-'Voda, teplo, plyn Stav'!BK15</f>
        <v>1</v>
      </c>
      <c r="BL15" s="1">
        <f>'Voda, teplo, plyn Stav'!BM15-'Voda, teplo, plyn Stav'!BL15</f>
        <v>0</v>
      </c>
      <c r="BM15" s="1">
        <f>'Voda, teplo, plyn Stav'!BN15-'Voda, teplo, plyn Stav'!BM15</f>
        <v>535</v>
      </c>
      <c r="BN15" s="1">
        <f>'Voda, teplo, plyn Stav'!BO15-'Voda, teplo, plyn Stav'!BN15</f>
        <v>1332</v>
      </c>
      <c r="BO15" s="1">
        <f>'Voda, teplo, plyn Stav'!BP15-'Voda, teplo, plyn Stav'!BO15</f>
        <v>1934</v>
      </c>
      <c r="BP15" s="1">
        <f>'Voda, teplo, plyn Stav'!BQ15-'Voda, teplo, plyn Stav'!BP15</f>
        <v>2786</v>
      </c>
      <c r="BQ15" s="1">
        <f>'Voda, teplo, plyn Stav'!BR15-'Voda, teplo, plyn Stav'!BQ15</f>
        <v>2853</v>
      </c>
      <c r="BR15" s="1">
        <f>'Voda, teplo, plyn Stav'!BS15-'Voda, teplo, plyn Stav'!BR15</f>
        <v>2392</v>
      </c>
      <c r="BS15" s="1">
        <f>'Voda, teplo, plyn Stav'!BT15-'Voda, teplo, plyn Stav'!BS15</f>
        <v>2044</v>
      </c>
      <c r="BT15" s="1">
        <f>'Voda, teplo, plyn Stav'!BU15-'Voda, teplo, plyn Stav'!BT15</f>
        <v>798</v>
      </c>
      <c r="BU15" s="1">
        <f>'Voda, teplo, plyn Stav'!BV15-'Voda, teplo, plyn Stav'!BU15</f>
        <v>1</v>
      </c>
      <c r="BV15" s="1">
        <f>'Voda, teplo, plyn Stav'!BW15-'Voda, teplo, plyn Stav'!BV15</f>
        <v>0</v>
      </c>
      <c r="BW15" s="1">
        <f>'Voda, teplo, plyn Stav'!BX15-'Voda, teplo, plyn Stav'!BW15</f>
        <v>2</v>
      </c>
      <c r="BX15" s="1">
        <f>'Voda, teplo, plyn Stav'!BY15-'Voda, teplo, plyn Stav'!BX15</f>
        <v>0</v>
      </c>
      <c r="BY15" s="1">
        <f>'Voda, teplo, plyn Stav'!BZ15-'Voda, teplo, plyn Stav'!BY15</f>
        <v>141</v>
      </c>
      <c r="BZ15" s="1">
        <f>'Voda, teplo, plyn Stav'!CA15-'Voda, teplo, plyn Stav'!BZ15</f>
        <v>876</v>
      </c>
      <c r="CA15" s="1">
        <f>'Voda, teplo, plyn Stav'!CB15-'Voda, teplo, plyn Stav'!CA15</f>
        <v>1756</v>
      </c>
      <c r="CB15" s="1">
        <f>'Voda, teplo, plyn Stav'!CC15-'Voda, teplo, plyn Stav'!CB15</f>
        <v>2556</v>
      </c>
      <c r="CC15" s="1">
        <f>'Voda, teplo, plyn Stav'!CD15-'Voda, teplo, plyn Stav'!CC15</f>
        <v>2729</v>
      </c>
      <c r="CD15" s="1">
        <f>'Voda, teplo, plyn Stav'!CE15-'Voda, teplo, plyn Stav'!CD15</f>
        <v>2540</v>
      </c>
      <c r="CE15" s="1">
        <f>'Voda, teplo, plyn Stav'!CF15-'Voda, teplo, plyn Stav'!CE15</f>
        <v>2116</v>
      </c>
      <c r="CF15" s="1">
        <f>'Voda, teplo, plyn Stav'!CG15-'Voda, teplo, plyn Stav'!CF15</f>
        <v>1051</v>
      </c>
      <c r="CG15" s="1">
        <f>'Voda, teplo, plyn Stav'!CH15-'Voda, teplo, plyn Stav'!CG15</f>
        <v>214</v>
      </c>
      <c r="CH15" s="1">
        <f>'Voda, teplo, plyn Stav'!CI15-'Voda, teplo, plyn Stav'!CH15</f>
        <v>10</v>
      </c>
      <c r="CI15" s="1">
        <f>'Voda, teplo, plyn Stav'!CJ15-'Voda, teplo, plyn Stav'!CI15</f>
        <v>0</v>
      </c>
      <c r="CJ15" s="1">
        <f>'Voda, teplo, plyn Stav'!CK15-'Voda, teplo, plyn Stav'!CJ15</f>
        <v>0</v>
      </c>
      <c r="CK15" s="1">
        <f>'Voda, teplo, plyn Stav'!CL15-'Voda, teplo, plyn Stav'!CK15</f>
        <v>368</v>
      </c>
      <c r="CL15" s="1">
        <f>'Voda, teplo, plyn Stav'!CM15-'Voda, teplo, plyn Stav'!CL15</f>
        <v>1619</v>
      </c>
      <c r="CM15" s="1">
        <f>'Voda, teplo, plyn Stav'!CN15-'Voda, teplo, plyn Stav'!CM15</f>
        <v>1958</v>
      </c>
      <c r="CN15" s="1">
        <f>'Voda, teplo, plyn Stav'!CO15-'Voda, teplo, plyn Stav'!CN15</f>
        <v>2257</v>
      </c>
      <c r="CO15" s="1">
        <f>'Voda, teplo, plyn Stav'!CP15-'Voda, teplo, plyn Stav'!CO15</f>
        <v>2610</v>
      </c>
      <c r="CP15" s="1">
        <f>'Voda, teplo, plyn Stav'!CQ15-'Voda, teplo, plyn Stav'!CP15</f>
        <v>2343</v>
      </c>
      <c r="CQ15" s="1">
        <f>'Voda, teplo, plyn Stav'!CR15-'Voda, teplo, plyn Stav'!CQ15</f>
        <v>2232</v>
      </c>
      <c r="CR15" s="1">
        <f>'Voda, teplo, plyn Stav'!CS15-'Voda, teplo, plyn Stav'!CR15</f>
        <v>1510</v>
      </c>
      <c r="CS15" s="1">
        <f>'Voda, teplo, plyn Stav'!CT15-'Voda, teplo, plyn Stav'!CS15</f>
        <v>170</v>
      </c>
      <c r="CT15" s="1">
        <f>'Voda, teplo, plyn Stav'!CU15-'Voda, teplo, plyn Stav'!CT15</f>
        <v>0</v>
      </c>
      <c r="CU15" s="1">
        <f>'Voda, teplo, plyn Stav'!CV15-'Voda, teplo, plyn Stav'!CU15</f>
        <v>1</v>
      </c>
      <c r="CV15" s="1">
        <f>'Voda, teplo, plyn Stav'!CW15-'Voda, teplo, plyn Stav'!CV15</f>
        <v>0</v>
      </c>
      <c r="CW15" s="1">
        <f>'Voda, teplo, plyn Stav'!CX15-'Voda, teplo, plyn Stav'!CW15</f>
        <v>292</v>
      </c>
      <c r="CX15" s="1">
        <f>'Voda, teplo, plyn Stav'!CY15-'Voda, teplo, plyn Stav'!CX15</f>
        <v>1565</v>
      </c>
      <c r="CY15" s="1">
        <f>'Voda, teplo, plyn Stav'!CZ15-'Voda, teplo, plyn Stav'!CY15</f>
        <v>2407</v>
      </c>
      <c r="CZ15" s="1">
        <f>'Voda, teplo, plyn Stav'!DA15-'Voda, teplo, plyn Stav'!CZ15+100000</f>
        <v>2643</v>
      </c>
    </row>
    <row r="16" spans="1:104" ht="12" customHeight="1">
      <c r="A16" s="1" t="str">
        <f>'Voda, teplo, plyn Stav'!A16</f>
        <v>A</v>
      </c>
      <c r="B16" s="1">
        <f>'Voda, teplo, plyn Stav'!B16</f>
        <v>225</v>
      </c>
      <c r="C16" s="1" t="str">
        <f>'Voda, teplo, plyn Stav'!C16</f>
        <v>Budova 81</v>
      </c>
      <c r="D16" s="1" t="str">
        <f>'Voda, teplo, plyn Stav'!D16</f>
        <v>Statech</v>
      </c>
      <c r="E16" s="1" t="str">
        <f>'Voda, teplo, plyn Stav'!E16</f>
        <v>Voda</v>
      </c>
      <c r="F16" s="1">
        <f>'Voda, teplo, plyn Stav'!F16</f>
        <v>81</v>
      </c>
      <c r="G16" s="1" t="str">
        <f>'Voda, teplo, plyn Stav'!G16</f>
        <v>1"</v>
      </c>
      <c r="H16" s="1">
        <f>'Voda, teplo, plyn Stav'!H16</f>
        <v>0</v>
      </c>
      <c r="I16" s="1" t="str">
        <f>'Voda, teplo, plyn Stav'!I16</f>
        <v>520361/08</v>
      </c>
      <c r="AI16" s="1">
        <f>'Voda, teplo, plyn Stav'!AJ16-'Voda, teplo, plyn Stav'!AI16</f>
        <v>4</v>
      </c>
      <c r="AJ16" s="1">
        <f>'Voda, teplo, plyn Stav'!AK16-'Voda, teplo, plyn Stav'!AJ16</f>
        <v>0</v>
      </c>
      <c r="AK16" s="1">
        <f>'Voda, teplo, plyn Stav'!AL16-'Voda, teplo, plyn Stav'!AK16</f>
        <v>0</v>
      </c>
      <c r="AL16" s="1">
        <f>'Voda, teplo, plyn Stav'!AM16-'Voda, teplo, plyn Stav'!AL16</f>
        <v>5</v>
      </c>
      <c r="AM16" s="1">
        <f>'Voda, teplo, plyn Stav'!AN16-'Voda, teplo, plyn Stav'!AM16</f>
        <v>3</v>
      </c>
      <c r="AN16" s="1">
        <f>'Voda, teplo, plyn Stav'!AO16-'Voda, teplo, plyn Stav'!AN16</f>
        <v>3</v>
      </c>
      <c r="AO16" s="1">
        <f>'Voda, teplo, plyn Stav'!AP16-'Voda, teplo, plyn Stav'!AO16</f>
        <v>3</v>
      </c>
      <c r="AP16" s="1">
        <f>'Voda, teplo, plyn Stav'!AQ16-'Voda, teplo, plyn Stav'!AP16</f>
        <v>5</v>
      </c>
      <c r="AQ16" s="1">
        <f>'Voda, teplo, plyn Stav'!AR16-'Voda, teplo, plyn Stav'!AQ16</f>
        <v>2</v>
      </c>
      <c r="AR16" s="1">
        <f>'Voda, teplo, plyn Stav'!AS16-'Voda, teplo, plyn Stav'!AR16</f>
        <v>3</v>
      </c>
      <c r="AS16" s="1">
        <f>'Voda, teplo, plyn Stav'!AT16-'Voda, teplo, plyn Stav'!AS16</f>
        <v>3</v>
      </c>
      <c r="AT16" s="1">
        <f>'Voda, teplo, plyn Stav'!AU16-'Voda, teplo, plyn Stav'!AT16</f>
        <v>3</v>
      </c>
      <c r="AU16" s="1">
        <f>'Voda, teplo, plyn Stav'!AV16-'Voda, teplo, plyn Stav'!AU16</f>
        <v>36</v>
      </c>
      <c r="AV16" s="1">
        <f>'Voda, teplo, plyn Stav'!AW16-'Voda, teplo, plyn Stav'!AV16</f>
        <v>10</v>
      </c>
      <c r="AW16" s="1">
        <f>'Voda, teplo, plyn Stav'!AX16-'Voda, teplo, plyn Stav'!AW16</f>
        <v>8</v>
      </c>
      <c r="AX16" s="1">
        <f>'Voda, teplo, plyn Stav'!AY16-'Voda, teplo, plyn Stav'!AX16</f>
        <v>28</v>
      </c>
      <c r="AY16" s="1">
        <f>'Voda, teplo, plyn Stav'!AZ16-'Voda, teplo, plyn Stav'!AY16</f>
        <v>20</v>
      </c>
      <c r="AZ16" s="1">
        <f>'Voda, teplo, plyn Stav'!BA16-'Voda, teplo, plyn Stav'!AZ16</f>
        <v>5</v>
      </c>
      <c r="BA16" s="1">
        <f>'Voda, teplo, plyn Stav'!BB16-'Voda, teplo, plyn Stav'!BA16</f>
        <v>0</v>
      </c>
      <c r="BB16" s="1">
        <f>'Voda, teplo, plyn Stav'!BC16-'Voda, teplo, plyn Stav'!BB16</f>
        <v>10</v>
      </c>
      <c r="BC16" s="1">
        <f>'Voda, teplo, plyn Stav'!BD16-'Voda, teplo, plyn Stav'!BC16</f>
        <v>20</v>
      </c>
      <c r="BD16" s="1">
        <f>'Voda, teplo, plyn Stav'!BE16-'Voda, teplo, plyn Stav'!BD16</f>
        <v>20</v>
      </c>
      <c r="BE16" s="1">
        <f>'Voda, teplo, plyn Stav'!BF16-'Voda, teplo, plyn Stav'!BE16</f>
        <v>0</v>
      </c>
      <c r="BF16" s="1">
        <f>'Voda, teplo, plyn Stav'!BG16-'Voda, teplo, plyn Stav'!BF16</f>
        <v>0</v>
      </c>
      <c r="BG16" s="1">
        <f>'Voda, teplo, plyn Stav'!BH16-'Voda, teplo, plyn Stav'!BG16</f>
        <v>6</v>
      </c>
      <c r="BH16" s="1">
        <f>'Voda, teplo, plyn Stav'!BI16-'Voda, teplo, plyn Stav'!BH16</f>
        <v>1</v>
      </c>
      <c r="BI16" s="1">
        <f>'Voda, teplo, plyn Stav'!BJ16-'Voda, teplo, plyn Stav'!BI16</f>
        <v>15</v>
      </c>
      <c r="BJ16" s="1">
        <f>'Voda, teplo, plyn Stav'!BK16-'Voda, teplo, plyn Stav'!BJ16</f>
        <v>20</v>
      </c>
      <c r="BK16" s="1">
        <f>'Voda, teplo, plyn Stav'!BL16-'Voda, teplo, plyn Stav'!BK16</f>
        <v>22</v>
      </c>
      <c r="BL16" s="1">
        <f>'Voda, teplo, plyn Stav'!BM16-'Voda, teplo, plyn Stav'!BL16</f>
        <v>1</v>
      </c>
      <c r="BM16" s="1">
        <f>'Voda, teplo, plyn Stav'!BN16-'Voda, teplo, plyn Stav'!BM16</f>
        <v>41</v>
      </c>
      <c r="BN16" s="1">
        <f>'Voda, teplo, plyn Stav'!BO16-'Voda, teplo, plyn Stav'!BN16</f>
        <v>15</v>
      </c>
      <c r="BO16" s="1">
        <f>'Voda, teplo, plyn Stav'!BP16-'Voda, teplo, plyn Stav'!BO16</f>
        <v>40</v>
      </c>
      <c r="BP16" s="1">
        <f>'Voda, teplo, plyn Stav'!BQ16-'Voda, teplo, plyn Stav'!BP16</f>
        <v>41</v>
      </c>
      <c r="BQ16" s="1">
        <f>'Voda, teplo, plyn Stav'!BR16-'Voda, teplo, plyn Stav'!BQ16</f>
        <v>40</v>
      </c>
      <c r="BR16" s="1">
        <f>'Voda, teplo, plyn Stav'!BS16-'Voda, teplo, plyn Stav'!BR16</f>
        <v>34</v>
      </c>
      <c r="BS16" s="1">
        <f>'Voda, teplo, plyn Stav'!BT16-'Voda, teplo, plyn Stav'!BS16</f>
        <v>61</v>
      </c>
      <c r="BT16" s="1">
        <f>'Voda, teplo, plyn Stav'!BU16-'Voda, teplo, plyn Stav'!BT16</f>
        <v>76</v>
      </c>
      <c r="BU16" s="1">
        <f>'Voda, teplo, plyn Stav'!BV16-'Voda, teplo, plyn Stav'!BU16</f>
        <v>15</v>
      </c>
      <c r="BV16" s="1">
        <f>'Voda, teplo, plyn Stav'!BW16-'Voda, teplo, plyn Stav'!BV16</f>
        <v>11</v>
      </c>
      <c r="BW16" s="1">
        <f>'Voda, teplo, plyn Stav'!BX16-'Voda, teplo, plyn Stav'!BW16</f>
        <v>33</v>
      </c>
      <c r="BX16" s="1">
        <f>'Voda, teplo, plyn Stav'!BY16-'Voda, teplo, plyn Stav'!BX16</f>
        <v>20</v>
      </c>
      <c r="BY16" s="1">
        <f>'Voda, teplo, plyn Stav'!BZ16-'Voda, teplo, plyn Stav'!BY16</f>
        <v>10</v>
      </c>
      <c r="BZ16" s="1">
        <f>'Voda, teplo, plyn Stav'!CA16-'Voda, teplo, plyn Stav'!BZ16</f>
        <v>7</v>
      </c>
      <c r="CA16" s="1">
        <f>'Voda, teplo, plyn Stav'!CB16-'Voda, teplo, plyn Stav'!CA16</f>
        <v>4</v>
      </c>
      <c r="CB16" s="1">
        <f>'Voda, teplo, plyn Stav'!CC16-'Voda, teplo, plyn Stav'!CB16</f>
        <v>3</v>
      </c>
      <c r="CC16" s="1">
        <f>'Voda, teplo, plyn Stav'!CD16-'Voda, teplo, plyn Stav'!CC16</f>
        <v>14</v>
      </c>
      <c r="CD16" s="1">
        <f>'Voda, teplo, plyn Stav'!CE16-'Voda, teplo, plyn Stav'!CD16</f>
        <v>16</v>
      </c>
      <c r="CE16" s="1">
        <f>'Voda, teplo, plyn Stav'!CF16-'Voda, teplo, plyn Stav'!CE16</f>
        <v>20</v>
      </c>
      <c r="CF16" s="1">
        <f>'Voda, teplo, plyn Stav'!CG16-'Voda, teplo, plyn Stav'!CF16</f>
        <v>38</v>
      </c>
      <c r="CG16" s="1">
        <f>'Voda, teplo, plyn Stav'!CH16-'Voda, teplo, plyn Stav'!CG16</f>
        <v>24</v>
      </c>
      <c r="CH16" s="1">
        <f>'Voda, teplo, plyn Stav'!CI16-'Voda, teplo, plyn Stav'!CH16</f>
        <v>15</v>
      </c>
      <c r="CI16" s="1">
        <f>'Voda, teplo, plyn Stav'!CJ16-'Voda, teplo, plyn Stav'!CI16</f>
        <v>15</v>
      </c>
      <c r="CJ16" s="1">
        <f>'Voda, teplo, plyn Stav'!CK16-'Voda, teplo, plyn Stav'!CJ16</f>
        <v>13</v>
      </c>
      <c r="CK16" s="1">
        <f>'Voda, teplo, plyn Stav'!CL16-'Voda, teplo, plyn Stav'!CK16</f>
        <v>11</v>
      </c>
      <c r="CL16" s="1">
        <f>'Voda, teplo, plyn Stav'!CM16-'Voda, teplo, plyn Stav'!CL16</f>
        <v>1</v>
      </c>
      <c r="CM16" s="1">
        <f>'Voda, teplo, plyn Stav'!CN16-'Voda, teplo, plyn Stav'!CM16</f>
        <v>29</v>
      </c>
      <c r="CN16" s="1">
        <f>'Voda, teplo, plyn Stav'!CO16-'Voda, teplo, plyn Stav'!CN16</f>
        <v>16</v>
      </c>
      <c r="CO16" s="1">
        <f>'Voda, teplo, plyn Stav'!CP16-'Voda, teplo, plyn Stav'!CO16</f>
        <v>10</v>
      </c>
      <c r="CP16" s="1">
        <f>'Voda, teplo, plyn Stav'!CQ16-'Voda, teplo, plyn Stav'!CP16</f>
        <v>14</v>
      </c>
      <c r="CQ16" s="1">
        <f>'Voda, teplo, plyn Stav'!CR16-'Voda, teplo, plyn Stav'!CQ16</f>
        <v>17</v>
      </c>
      <c r="CR16" s="1">
        <f>'Voda, teplo, plyn Stav'!CS16-'Voda, teplo, plyn Stav'!CR16</f>
        <v>19</v>
      </c>
      <c r="CS16" s="1">
        <f>'Voda, teplo, plyn Stav'!CT16-'Voda, teplo, plyn Stav'!CS16</f>
        <v>21</v>
      </c>
      <c r="CT16" s="1">
        <f>'Voda, teplo, plyn Stav'!CU16-'Voda, teplo, plyn Stav'!CT16</f>
        <v>14</v>
      </c>
      <c r="CU16" s="1">
        <f>'Voda, teplo, plyn Stav'!CV16-'Voda, teplo, plyn Stav'!CU16</f>
        <v>13</v>
      </c>
      <c r="CV16" s="1">
        <f>'Voda, teplo, plyn Stav'!CW16-'Voda, teplo, plyn Stav'!CV16</f>
        <v>21</v>
      </c>
      <c r="CW16" s="1">
        <f>'Voda, teplo, plyn Stav'!CX16-'Voda, teplo, plyn Stav'!CW16</f>
        <v>11</v>
      </c>
      <c r="CX16" s="1">
        <f>'Voda, teplo, plyn Stav'!CY16-'Voda, teplo, plyn Stav'!CX16</f>
        <v>21</v>
      </c>
      <c r="CY16" s="1">
        <f>'Voda, teplo, plyn Stav'!CZ16-'Voda, teplo, plyn Stav'!CY16</f>
        <v>16</v>
      </c>
      <c r="CZ16" s="1">
        <f>'Voda, teplo, plyn Stav'!DA16-'Voda, teplo, plyn Stav'!CZ16</f>
        <v>19</v>
      </c>
    </row>
    <row r="17" spans="1:104" ht="12" customHeight="1">
      <c r="A17" s="1" t="str">
        <f>'Voda, teplo, plyn Stav'!A17</f>
        <v>A</v>
      </c>
      <c r="B17" s="1">
        <f>'Voda, teplo, plyn Stav'!B17</f>
        <v>227</v>
      </c>
      <c r="C17" s="1" t="str">
        <f>'Voda, teplo, plyn Stav'!C17</f>
        <v>Přívod</v>
      </c>
      <c r="D17" s="1" t="str">
        <f>'Voda, teplo, plyn Stav'!D17</f>
        <v>Mrazírny</v>
      </c>
      <c r="E17" s="1" t="str">
        <f>'Voda, teplo, plyn Stav'!E17</f>
        <v>Voda</v>
      </c>
      <c r="F17" s="1">
        <f>'Voda, teplo, plyn Stav'!F17</f>
        <v>0</v>
      </c>
      <c r="G17" s="1">
        <f>'Voda, teplo, plyn Stav'!G17</f>
        <v>0</v>
      </c>
      <c r="H17" s="1" t="str">
        <f>'Voda, teplo, plyn Stav'!H17</f>
        <v>V 03/2014 výměna vodoměru - konec 109878</v>
      </c>
      <c r="I17" s="1" t="str">
        <f>'Voda, teplo, plyn Stav'!I17</f>
        <v>D08UF050545P</v>
      </c>
      <c r="AL17" s="1">
        <f>'Voda, teplo, plyn Stav'!AM17-'Voda, teplo, plyn Stav'!AL17</f>
        <v>1072</v>
      </c>
      <c r="AM17" s="1">
        <f>'Voda, teplo, plyn Stav'!AN17-'Voda, teplo, plyn Stav'!AM17</f>
        <v>1105</v>
      </c>
      <c r="AN17" s="1">
        <f>'Voda, teplo, plyn Stav'!AO17-'Voda, teplo, plyn Stav'!AN17</f>
        <v>-25181</v>
      </c>
      <c r="AO17" s="1">
        <f>'Voda, teplo, plyn Stav'!AP17-'Voda, teplo, plyn Stav'!AO17</f>
        <v>0</v>
      </c>
      <c r="AP17" s="1">
        <f>'Voda, teplo, plyn Stav'!AQ17-'Voda, teplo, plyn Stav'!AN17</f>
        <v>3767</v>
      </c>
      <c r="AQ17" s="1">
        <f>'Voda, teplo, plyn Stav'!AR17-'Voda, teplo, plyn Stav'!AQ17</f>
        <v>942</v>
      </c>
      <c r="AR17" s="1">
        <f>'Voda, teplo, plyn Stav'!AS17-'Voda, teplo, plyn Stav'!AR17</f>
        <v>931</v>
      </c>
      <c r="AS17" s="1">
        <f>'Voda, teplo, plyn Stav'!AT17-'Voda, teplo, plyn Stav'!AS17</f>
        <v>706</v>
      </c>
      <c r="AT17" s="1">
        <f>'Voda, teplo, plyn Stav'!AU17-'Voda, teplo, plyn Stav'!AT17</f>
        <v>618</v>
      </c>
      <c r="AU17" s="1">
        <f>'Voda, teplo, plyn Stav'!AV17-'Voda, teplo, plyn Stav'!AU17</f>
        <v>751</v>
      </c>
      <c r="AV17" s="1">
        <f>'Voda, teplo, plyn Stav'!AW17-'Voda, teplo, plyn Stav'!AV17</f>
        <v>760</v>
      </c>
      <c r="AW17" s="1">
        <f>'Voda, teplo, plyn Stav'!AX17-'Voda, teplo, plyn Stav'!AW17</f>
        <v>1255</v>
      </c>
      <c r="AX17" s="1">
        <f>'Voda, teplo, plyn Stav'!AY17-'Voda, teplo, plyn Stav'!AX17</f>
        <v>1085</v>
      </c>
      <c r="AY17" s="1">
        <f>'Voda, teplo, plyn Stav'!AZ17-'Voda, teplo, plyn Stav'!AY17</f>
        <v>1088</v>
      </c>
      <c r="AZ17" s="1">
        <f>'Voda, teplo, plyn Stav'!BA17-'Voda, teplo, plyn Stav'!AZ17</f>
        <v>1108</v>
      </c>
      <c r="BA17" s="1">
        <f>'Voda, teplo, plyn Stav'!BB17-'Voda, teplo, plyn Stav'!BA17</f>
        <v>990</v>
      </c>
      <c r="BB17" s="1">
        <f>'Voda, teplo, plyn Stav'!BC17-'Voda, teplo, plyn Stav'!BB17</f>
        <v>870</v>
      </c>
      <c r="BC17" s="1">
        <f>'Voda, teplo, plyn Stav'!BD17-'Voda, teplo, plyn Stav'!BC17</f>
        <v>621</v>
      </c>
      <c r="BE17" s="1">
        <f>'Voda, teplo, plyn Stav'!BF17-'Voda, teplo, plyn Stav'!BD17</f>
        <v>1395</v>
      </c>
      <c r="CB17" s="1">
        <f>656+(109878-42068)</f>
        <v>68466</v>
      </c>
      <c r="CN17" s="1">
        <f>'Voda, teplo, plyn Stav'!CO17-'Voda, teplo, plyn Stav'!CC17</f>
        <v>7500</v>
      </c>
      <c r="CO17" s="1">
        <f>'Voda, teplo, plyn Stav'!CP17-'Voda, teplo, plyn Stav'!CD17</f>
        <v>0</v>
      </c>
      <c r="CP17" s="1">
        <f>'Voda, teplo, plyn Stav'!CQ17-'Voda, teplo, plyn Stav'!CE17</f>
        <v>0</v>
      </c>
      <c r="CQ17" s="1">
        <f>'Voda, teplo, plyn Stav'!CR17-'Voda, teplo, plyn Stav'!CF17</f>
        <v>0</v>
      </c>
      <c r="CR17" s="1">
        <f>'Voda, teplo, plyn Stav'!CS17-'Voda, teplo, plyn Stav'!CG17</f>
        <v>0</v>
      </c>
      <c r="CS17" s="1">
        <f>'Voda, teplo, plyn Stav'!CT17-'Voda, teplo, plyn Stav'!CH17</f>
        <v>0</v>
      </c>
      <c r="CT17" s="1">
        <f>'Voda, teplo, plyn Stav'!CU17-'Voda, teplo, plyn Stav'!CI17</f>
        <v>0</v>
      </c>
      <c r="CU17" s="1">
        <f>'Voda, teplo, plyn Stav'!CV17-'Voda, teplo, plyn Stav'!CJ17</f>
        <v>0</v>
      </c>
      <c r="CV17" s="1">
        <f>'Voda, teplo, plyn Stav'!CW17-'Voda, teplo, plyn Stav'!CK17</f>
        <v>0</v>
      </c>
      <c r="CW17" s="1">
        <f>'Voda, teplo, plyn Stav'!CX17-'Voda, teplo, plyn Stav'!CL17</f>
        <v>0</v>
      </c>
      <c r="CX17" s="1">
        <f>'Voda, teplo, plyn Stav'!CY17-'Voda, teplo, plyn Stav'!CM17</f>
        <v>0</v>
      </c>
      <c r="CY17" s="1">
        <f>'Voda, teplo, plyn Stav'!CZ17-'Voda, teplo, plyn Stav'!CN17</f>
        <v>0</v>
      </c>
      <c r="CZ17" s="1">
        <v>0</v>
      </c>
    </row>
    <row r="18" spans="1:104" ht="12" customHeight="1">
      <c r="A18" s="1" t="str">
        <f>'Voda, teplo, plyn Stav'!A18</f>
        <v>A</v>
      </c>
      <c r="B18" s="1">
        <f>'Voda, teplo, plyn Stav'!B18</f>
        <v>228</v>
      </c>
      <c r="C18" s="1" t="str">
        <f>'Voda, teplo, plyn Stav'!C18</f>
        <v>Podružný</v>
      </c>
      <c r="D18" s="1" t="str">
        <f>'Voda, teplo, plyn Stav'!D18</f>
        <v>Mrazírny</v>
      </c>
      <c r="E18" s="1" t="str">
        <f>'Voda, teplo, plyn Stav'!E18</f>
        <v>Voda</v>
      </c>
      <c r="F18" s="1">
        <f>'Voda, teplo, plyn Stav'!F18</f>
        <v>0</v>
      </c>
      <c r="G18" s="1">
        <f>'Voda, teplo, plyn Stav'!G18</f>
        <v>0</v>
      </c>
      <c r="H18" s="1">
        <f>'Voda, teplo, plyn Stav'!H18</f>
        <v>0</v>
      </c>
      <c r="I18" s="1" t="str">
        <f>'Voda, teplo, plyn Stav'!I18</f>
        <v>1112262</v>
      </c>
      <c r="AL18" s="1">
        <f>'Voda, teplo, plyn Stav'!AM18-'Voda, teplo, plyn Stav'!AL18</f>
        <v>798</v>
      </c>
      <c r="AM18" s="1">
        <f>'Voda, teplo, plyn Stav'!AN18-'Voda, teplo, plyn Stav'!AM18</f>
        <v>550</v>
      </c>
      <c r="AN18" s="1">
        <f>'Voda, teplo, plyn Stav'!AO18-'Voda, teplo, plyn Stav'!AN18</f>
        <v>-74341</v>
      </c>
      <c r="AO18" s="1">
        <f>'Voda, teplo, plyn Stav'!AP18-'Voda, teplo, plyn Stav'!AO18</f>
        <v>0</v>
      </c>
      <c r="AP18" s="1">
        <f>'Voda, teplo, plyn Stav'!AQ18-'Voda, teplo, plyn Stav'!AN18</f>
        <v>1828</v>
      </c>
      <c r="AQ18" s="1">
        <f>'Voda, teplo, plyn Stav'!AR18-'Voda, teplo, plyn Stav'!AQ18</f>
        <v>233</v>
      </c>
      <c r="AR18" s="1">
        <f>'Voda, teplo, plyn Stav'!AS18-'Voda, teplo, plyn Stav'!AR18</f>
        <v>238</v>
      </c>
      <c r="AS18" s="1">
        <f>'Voda, teplo, plyn Stav'!AT18-'Voda, teplo, plyn Stav'!AS18</f>
        <v>188</v>
      </c>
      <c r="AT18" s="1">
        <f>'Voda, teplo, plyn Stav'!AU18-'Voda, teplo, plyn Stav'!AT18</f>
        <v>127</v>
      </c>
      <c r="AU18" s="1">
        <f>'Voda, teplo, plyn Stav'!AV18-'Voda, teplo, plyn Stav'!AU18</f>
        <v>184</v>
      </c>
      <c r="AV18" s="1">
        <f>'Voda, teplo, plyn Stav'!AW18-'Voda, teplo, plyn Stav'!AV18</f>
        <v>16</v>
      </c>
      <c r="AW18" s="1">
        <f>'Voda, teplo, plyn Stav'!AX18-'Voda, teplo, plyn Stav'!AW18</f>
        <v>920</v>
      </c>
      <c r="AX18" s="1">
        <f>'Voda, teplo, plyn Stav'!AY18-'Voda, teplo, plyn Stav'!AX18</f>
        <v>591</v>
      </c>
      <c r="AY18" s="1">
        <f>'Voda, teplo, plyn Stav'!AZ18-'Voda, teplo, plyn Stav'!AY18</f>
        <v>610</v>
      </c>
      <c r="AZ18" s="1">
        <f>'Voda, teplo, plyn Stav'!BA18-'Voda, teplo, plyn Stav'!AZ18</f>
        <v>698</v>
      </c>
      <c r="BA18" s="1">
        <f>'Voda, teplo, plyn Stav'!BB18-'Voda, teplo, plyn Stav'!BA18</f>
        <v>409</v>
      </c>
      <c r="BB18" s="1">
        <f>'Voda, teplo, plyn Stav'!BC18-'Voda, teplo, plyn Stav'!BB18</f>
        <v>400</v>
      </c>
      <c r="BC18" s="1">
        <f>'Voda, teplo, plyn Stav'!BD18-'Voda, teplo, plyn Stav'!BC18</f>
        <v>213</v>
      </c>
      <c r="BE18" s="1">
        <f>'Voda, teplo, plyn Stav'!BF18-'Voda, teplo, plyn Stav'!BD18</f>
        <v>437</v>
      </c>
      <c r="CB18" s="1">
        <f>'Voda, teplo, plyn Stav'!CC18-'Voda, teplo, plyn Stav'!BF18</f>
        <v>12978</v>
      </c>
      <c r="CN18" s="1">
        <f>'Voda, teplo, plyn Stav'!CO18-'Voda, teplo, plyn Stav'!CC18</f>
        <v>4443</v>
      </c>
      <c r="CO18" s="1">
        <f>'Voda, teplo, plyn Stav'!CP18-'Voda, teplo, plyn Stav'!CD18</f>
        <v>0</v>
      </c>
      <c r="CP18" s="1">
        <f>'Voda, teplo, plyn Stav'!CQ18-'Voda, teplo, plyn Stav'!CE18</f>
        <v>0</v>
      </c>
      <c r="CQ18" s="1">
        <f>'Voda, teplo, plyn Stav'!CR18-'Voda, teplo, plyn Stav'!CF18</f>
        <v>0</v>
      </c>
      <c r="CR18" s="1">
        <f>'Voda, teplo, plyn Stav'!CS18-'Voda, teplo, plyn Stav'!CG18</f>
        <v>0</v>
      </c>
      <c r="CS18" s="1">
        <f>'Voda, teplo, plyn Stav'!CT18-'Voda, teplo, plyn Stav'!CH18</f>
        <v>0</v>
      </c>
      <c r="CT18" s="1">
        <f>'Voda, teplo, plyn Stav'!CU18-'Voda, teplo, plyn Stav'!CI18</f>
        <v>0</v>
      </c>
      <c r="CU18" s="1">
        <f>'Voda, teplo, plyn Stav'!CV18-'Voda, teplo, plyn Stav'!CJ18</f>
        <v>0</v>
      </c>
      <c r="CV18" s="1">
        <f>'Voda, teplo, plyn Stav'!CW18-'Voda, teplo, plyn Stav'!CK18</f>
        <v>0</v>
      </c>
      <c r="CW18" s="1">
        <f>'Voda, teplo, plyn Stav'!CX18-'Voda, teplo, plyn Stav'!CL18</f>
        <v>0</v>
      </c>
      <c r="CX18" s="1">
        <f>'Voda, teplo, plyn Stav'!CY18-'Voda, teplo, plyn Stav'!CM18</f>
        <v>0</v>
      </c>
      <c r="CY18" s="1">
        <f>'Voda, teplo, plyn Stav'!CZ18-'Voda, teplo, plyn Stav'!CN18</f>
        <v>0</v>
      </c>
      <c r="CZ18" s="1">
        <v>0</v>
      </c>
    </row>
    <row r="19" spans="1:104" ht="12" customHeight="1">
      <c r="A19" s="1" t="str">
        <f>'Voda, teplo, plyn Stav'!A19</f>
        <v>A</v>
      </c>
      <c r="B19" s="1">
        <f>'Voda, teplo, plyn Stav'!B19</f>
        <v>229</v>
      </c>
      <c r="C19" s="1">
        <f>'Voda, teplo, plyn Stav'!C19</f>
        <v>0</v>
      </c>
      <c r="D19" s="1" t="str">
        <f>'Voda, teplo, plyn Stav'!D19</f>
        <v>Armado</v>
      </c>
      <c r="E19" s="1" t="str">
        <f>'Voda, teplo, plyn Stav'!E19</f>
        <v>Voda</v>
      </c>
      <c r="F19" s="1">
        <f>'Voda, teplo, plyn Stav'!F19</f>
        <v>0</v>
      </c>
      <c r="G19" s="1">
        <f>'Voda, teplo, plyn Stav'!G19</f>
        <v>0</v>
      </c>
      <c r="H19" s="1">
        <f>'Voda, teplo, plyn Stav'!H19</f>
        <v>0</v>
      </c>
      <c r="I19" s="1" t="str">
        <f>'Voda, teplo, plyn Stav'!I19</f>
        <v>174103-12</v>
      </c>
      <c r="AL19" s="1">
        <f>'Voda, teplo, plyn Stav'!AM19-'Voda, teplo, plyn Stav'!AL19</f>
        <v>35</v>
      </c>
      <c r="AM19" s="1">
        <f>'Voda, teplo, plyn Stav'!AN19-'Voda, teplo, plyn Stav'!AM19</f>
        <v>28</v>
      </c>
      <c r="AN19" s="1">
        <f>'Voda, teplo, plyn Stav'!AO19-'Voda, teplo, plyn Stav'!AN19</f>
        <v>-49486</v>
      </c>
      <c r="AO19" s="1">
        <f>'Voda, teplo, plyn Stav'!AP19-'Voda, teplo, plyn Stav'!AO19</f>
        <v>0</v>
      </c>
      <c r="AP19" s="1">
        <f>'Voda, teplo, plyn Stav'!AQ19-'Voda, teplo, plyn Stav'!AN19</f>
        <v>257</v>
      </c>
      <c r="AQ19" s="1">
        <f>'Voda, teplo, plyn Stav'!AR19-'Voda, teplo, plyn Stav'!AQ19</f>
        <v>146</v>
      </c>
      <c r="AR19" s="1">
        <f>'Voda, teplo, plyn Stav'!AS19-'Voda, teplo, plyn Stav'!AR19</f>
        <v>148</v>
      </c>
      <c r="AS19" s="1">
        <f>'Voda, teplo, plyn Stav'!AT19-'Voda, teplo, plyn Stav'!AS19</f>
        <v>1104</v>
      </c>
      <c r="AT19" s="1">
        <f>'Voda, teplo, plyn Stav'!AU19-'Voda, teplo, plyn Stav'!AT19</f>
        <v>210</v>
      </c>
      <c r="AU19" s="1">
        <f>'Voda, teplo, plyn Stav'!AV19-'Voda, teplo, plyn Stav'!AU19</f>
        <v>152</v>
      </c>
      <c r="AV19" s="1">
        <f>'Voda, teplo, plyn Stav'!AW19-'Voda, teplo, plyn Stav'!AV19</f>
        <v>170</v>
      </c>
      <c r="AW19" s="1">
        <f>'Voda, teplo, plyn Stav'!AX19-'Voda, teplo, plyn Stav'!AW19</f>
        <v>10</v>
      </c>
      <c r="AX19" s="1">
        <f>'Voda, teplo, plyn Stav'!AY19-'Voda, teplo, plyn Stav'!AX19</f>
        <v>9</v>
      </c>
      <c r="AY19" s="1">
        <f>'Voda, teplo, plyn Stav'!AZ19-'Voda, teplo, plyn Stav'!AY19</f>
        <v>5</v>
      </c>
      <c r="AZ19" s="1">
        <f>'Voda, teplo, plyn Stav'!BA19-'Voda, teplo, plyn Stav'!AZ19</f>
        <v>2</v>
      </c>
      <c r="BA19" s="1">
        <f>'Voda, teplo, plyn Stav'!BB19-'Voda, teplo, plyn Stav'!BA19</f>
        <v>9</v>
      </c>
      <c r="BB19" s="1">
        <f>'Voda, teplo, plyn Stav'!BC19-'Voda, teplo, plyn Stav'!BB19</f>
        <v>5</v>
      </c>
      <c r="BD19" s="1">
        <f>'Voda, teplo, plyn Stav'!BE19-'Voda, teplo, plyn Stav'!BD19</f>
        <v>5</v>
      </c>
      <c r="BP19" s="1">
        <f>'Voda, teplo, plyn Stav'!BQ19-'Voda, teplo, plyn Stav'!BP19</f>
        <v>14</v>
      </c>
      <c r="BQ19" s="1">
        <f>'Voda, teplo, plyn Stav'!BR19-'Voda, teplo, plyn Stav'!BQ19</f>
        <v>11</v>
      </c>
      <c r="BR19" s="1">
        <f>'Voda, teplo, plyn Stav'!BS19-'Voda, teplo, plyn Stav'!BR19</f>
        <v>9</v>
      </c>
      <c r="CB19" s="1">
        <f>'Voda, teplo, plyn Stav'!CC19-'Voda, teplo, plyn Stav'!BF19</f>
        <v>2852</v>
      </c>
      <c r="CN19" s="1">
        <f>'Voda, teplo, plyn Stav'!CO19-'Voda, teplo, plyn Stav'!CC19</f>
        <v>2105</v>
      </c>
      <c r="CO19" s="1">
        <f>'Voda, teplo, plyn Stav'!CP19-'Voda, teplo, plyn Stav'!CD19</f>
        <v>0</v>
      </c>
      <c r="CP19" s="1">
        <f>'Voda, teplo, plyn Stav'!CQ19-'Voda, teplo, plyn Stav'!CE19</f>
        <v>0</v>
      </c>
      <c r="CQ19" s="1">
        <f>'Voda, teplo, plyn Stav'!CR19-'Voda, teplo, plyn Stav'!CF19</f>
        <v>0</v>
      </c>
      <c r="CR19" s="1">
        <f>'Voda, teplo, plyn Stav'!CS19-'Voda, teplo, plyn Stav'!CG19</f>
        <v>0</v>
      </c>
      <c r="CS19" s="1">
        <f>'Voda, teplo, plyn Stav'!CT19-'Voda, teplo, plyn Stav'!CH19</f>
        <v>0</v>
      </c>
      <c r="CT19" s="1">
        <f>'Voda, teplo, plyn Stav'!CU19-'Voda, teplo, plyn Stav'!CI19</f>
        <v>0</v>
      </c>
      <c r="CU19" s="1">
        <f>'Voda, teplo, plyn Stav'!CV19-'Voda, teplo, plyn Stav'!CJ19</f>
        <v>0</v>
      </c>
      <c r="CV19" s="1">
        <f>'Voda, teplo, plyn Stav'!CW19-'Voda, teplo, plyn Stav'!CK19</f>
        <v>0</v>
      </c>
      <c r="CW19" s="1">
        <f>'Voda, teplo, plyn Stav'!CX19-'Voda, teplo, plyn Stav'!CL19</f>
        <v>0</v>
      </c>
      <c r="CX19" s="1">
        <f>'Voda, teplo, plyn Stav'!CY19-'Voda, teplo, plyn Stav'!CM19</f>
        <v>0</v>
      </c>
      <c r="CY19" s="1">
        <f>'Voda, teplo, plyn Stav'!CZ19-'Voda, teplo, plyn Stav'!CN19</f>
        <v>0</v>
      </c>
      <c r="CZ19" s="1">
        <v>0</v>
      </c>
    </row>
    <row r="20" spans="1:104" ht="12" customHeight="1">
      <c r="A20" s="1" t="str">
        <f>'Voda, teplo, plyn Stav'!A20</f>
        <v>A</v>
      </c>
      <c r="B20" s="1">
        <f>'Voda, teplo, plyn Stav'!B20</f>
        <v>230</v>
      </c>
      <c r="C20" s="1" t="str">
        <f>'Voda, teplo, plyn Stav'!C20</f>
        <v>Budova 43</v>
      </c>
      <c r="D20" s="1" t="str">
        <f>'Voda, teplo, plyn Stav'!D20</f>
        <v>Czech Sun Rise</v>
      </c>
      <c r="E20" s="1" t="str">
        <f>'Voda, teplo, plyn Stav'!E20</f>
        <v>Voda</v>
      </c>
      <c r="F20" s="1">
        <f>'Voda, teplo, plyn Stav'!F20</f>
        <v>43</v>
      </c>
      <c r="G20" s="1" t="str">
        <f>'Voda, teplo, plyn Stav'!G20</f>
        <v>1"</v>
      </c>
      <c r="H20" s="1">
        <f>'Voda, teplo, plyn Stav'!H20</f>
        <v>0</v>
      </c>
      <c r="I20" s="1" t="str">
        <f>'Voda, teplo, plyn Stav'!I20</f>
        <v>10010319-05</v>
      </c>
      <c r="AL20" s="1">
        <f>'Voda, teplo, plyn Stav'!AM20-'Voda, teplo, plyn Stav'!AL20</f>
        <v>5</v>
      </c>
      <c r="AM20" s="1">
        <f>'Voda, teplo, plyn Stav'!AN20-'Voda, teplo, plyn Stav'!AM20</f>
        <v>2</v>
      </c>
      <c r="AN20" s="1">
        <f>'Voda, teplo, plyn Stav'!AO20-'Voda, teplo, plyn Stav'!AN20</f>
        <v>3</v>
      </c>
      <c r="AO20" s="1">
        <f>'Voda, teplo, plyn Stav'!AP20-'Voda, teplo, plyn Stav'!AO20</f>
        <v>2</v>
      </c>
      <c r="AP20" s="1">
        <f>'Voda, teplo, plyn Stav'!AQ20-'Voda, teplo, plyn Stav'!AP20</f>
        <v>1</v>
      </c>
      <c r="AQ20" s="1">
        <f>'Voda, teplo, plyn Stav'!AR20-'Voda, teplo, plyn Stav'!AQ20</f>
        <v>4</v>
      </c>
      <c r="AR20" s="1">
        <f>'Voda, teplo, plyn Stav'!AS20-'Voda, teplo, plyn Stav'!AR20</f>
        <v>5</v>
      </c>
      <c r="AS20" s="1">
        <f>'Voda, teplo, plyn Stav'!AT20-'Voda, teplo, plyn Stav'!AS20</f>
        <v>5</v>
      </c>
      <c r="AT20" s="1">
        <f>'Voda, teplo, plyn Stav'!AU20-'Voda, teplo, plyn Stav'!AT20</f>
        <v>4</v>
      </c>
      <c r="AU20" s="1">
        <f>'Voda, teplo, plyn Stav'!AV20-'Voda, teplo, plyn Stav'!AU20</f>
        <v>5</v>
      </c>
      <c r="AV20" s="1">
        <f>'Voda, teplo, plyn Stav'!AW20-'Voda, teplo, plyn Stav'!AV20</f>
        <v>6</v>
      </c>
      <c r="AW20" s="1">
        <f>'Voda, teplo, plyn Stav'!AX20-'Voda, teplo, plyn Stav'!AW20</f>
        <v>5</v>
      </c>
      <c r="AX20" s="1">
        <f>'Voda, teplo, plyn Stav'!AY20-'Voda, teplo, plyn Stav'!AX20</f>
        <v>6</v>
      </c>
      <c r="AY20" s="1">
        <f>'Voda, teplo, plyn Stav'!AZ20-'Voda, teplo, plyn Stav'!AY20</f>
        <v>6</v>
      </c>
      <c r="AZ20" s="1">
        <f>'Voda, teplo, plyn Stav'!BA20-'Voda, teplo, plyn Stav'!AZ20</f>
        <v>8</v>
      </c>
      <c r="BA20" s="1">
        <f>'Voda, teplo, plyn Stav'!BB20-'Voda, teplo, plyn Stav'!BA20</f>
        <v>6</v>
      </c>
      <c r="BB20" s="1">
        <f>'Voda, teplo, plyn Stav'!BC20-'Voda, teplo, plyn Stav'!BB20</f>
        <v>5</v>
      </c>
      <c r="BC20" s="1">
        <f>'Voda, teplo, plyn Stav'!BD20-'Voda, teplo, plyn Stav'!BC20</f>
        <v>4</v>
      </c>
      <c r="BD20" s="1">
        <f>'Voda, teplo, plyn Stav'!BE20-'Voda, teplo, plyn Stav'!BD20</f>
        <v>4</v>
      </c>
      <c r="BE20" s="1">
        <f>'Voda, teplo, plyn Stav'!BF20-'Voda, teplo, plyn Stav'!BE20</f>
        <v>5</v>
      </c>
      <c r="BF20" s="1">
        <f>'Voda, teplo, plyn Stav'!BG20-'Voda, teplo, plyn Stav'!BF20</f>
        <v>5</v>
      </c>
      <c r="BG20" s="1">
        <f>'Voda, teplo, plyn Stav'!BH20-'Voda, teplo, plyn Stav'!BG20</f>
        <v>5</v>
      </c>
      <c r="BH20" s="1">
        <f>'Voda, teplo, plyn Stav'!BI20-'Voda, teplo, plyn Stav'!BH20</f>
        <v>5</v>
      </c>
      <c r="BI20" s="1">
        <f>'Voda, teplo, plyn Stav'!BJ20-'Voda, teplo, plyn Stav'!BI20</f>
        <v>4</v>
      </c>
      <c r="BJ20" s="1">
        <f>'Voda, teplo, plyn Stav'!BK20-'Voda, teplo, plyn Stav'!BJ20</f>
        <v>3</v>
      </c>
      <c r="BK20" s="1">
        <f>'Voda, teplo, plyn Stav'!BL20-'Voda, teplo, plyn Stav'!BK20</f>
        <v>3</v>
      </c>
      <c r="BL20" s="1">
        <f>'Voda, teplo, plyn Stav'!BM20-'Voda, teplo, plyn Stav'!BL20</f>
        <v>2</v>
      </c>
      <c r="BM20" s="1">
        <f>'Voda, teplo, plyn Stav'!BN20-'Voda, teplo, plyn Stav'!BM20</f>
        <v>3</v>
      </c>
      <c r="BN20" s="1">
        <f>'Voda, teplo, plyn Stav'!BO20-'Voda, teplo, plyn Stav'!BN20</f>
        <v>4</v>
      </c>
      <c r="BO20" s="1">
        <f>'Voda, teplo, plyn Stav'!BP20-'Voda, teplo, plyn Stav'!BO20</f>
        <v>3</v>
      </c>
      <c r="BP20" s="1">
        <f>'Voda, teplo, plyn Stav'!BQ20-'Voda, teplo, plyn Stav'!BP20</f>
        <v>2</v>
      </c>
      <c r="BQ20" s="1">
        <f>'Voda, teplo, plyn Stav'!BR20-'Voda, teplo, plyn Stav'!BQ20</f>
        <v>4</v>
      </c>
      <c r="BR20" s="1">
        <f>'Voda, teplo, plyn Stav'!BS20-'Voda, teplo, plyn Stav'!BR20</f>
        <v>3</v>
      </c>
      <c r="BS20" s="1">
        <f>'Voda, teplo, plyn Stav'!BT20-'Voda, teplo, plyn Stav'!BS20</f>
        <v>3</v>
      </c>
      <c r="BT20" s="1">
        <f>'Voda, teplo, plyn Stav'!BU20-'Voda, teplo, plyn Stav'!BT20</f>
        <v>3</v>
      </c>
      <c r="BU20" s="1">
        <f>'Voda, teplo, plyn Stav'!BV20-'Voda, teplo, plyn Stav'!BU20</f>
        <v>2</v>
      </c>
      <c r="BV20" s="1">
        <f>'Voda, teplo, plyn Stav'!BW20-'Voda, teplo, plyn Stav'!BV20</f>
        <v>2</v>
      </c>
      <c r="BW20" s="1">
        <f>'Voda, teplo, plyn Stav'!BX20-'Voda, teplo, plyn Stav'!BW20</f>
        <v>3</v>
      </c>
      <c r="BX20" s="1">
        <f>'Voda, teplo, plyn Stav'!BY20-'Voda, teplo, plyn Stav'!BX20</f>
        <v>2</v>
      </c>
      <c r="BY20" s="1">
        <f>'Voda, teplo, plyn Stav'!BZ20-'Voda, teplo, plyn Stav'!BY20</f>
        <v>4</v>
      </c>
      <c r="BZ20" s="1">
        <f>'Voda, teplo, plyn Stav'!CA20-'Voda, teplo, plyn Stav'!BZ20</f>
        <v>4</v>
      </c>
      <c r="CA20" s="1">
        <f>'Voda, teplo, plyn Stav'!CB20-'Voda, teplo, plyn Stav'!CA20</f>
        <v>5</v>
      </c>
      <c r="CB20" s="1">
        <f>'Voda, teplo, plyn Stav'!CC20-'Voda, teplo, plyn Stav'!CB20</f>
        <v>4</v>
      </c>
      <c r="CC20" s="1">
        <f>'Voda, teplo, plyn Stav'!CD20-'Voda, teplo, plyn Stav'!CC20</f>
        <v>2</v>
      </c>
      <c r="CD20" s="1">
        <f>'Voda, teplo, plyn Stav'!CE20-'Voda, teplo, plyn Stav'!CD20</f>
        <v>3</v>
      </c>
      <c r="CE20" s="1">
        <f>'Voda, teplo, plyn Stav'!CF20-'Voda, teplo, plyn Stav'!CE20</f>
        <v>2</v>
      </c>
      <c r="CF20" s="1">
        <f>'Voda, teplo, plyn Stav'!CG20-'Voda, teplo, plyn Stav'!CF20</f>
        <v>2</v>
      </c>
      <c r="CG20" s="1">
        <f>'Voda, teplo, plyn Stav'!CH20-'Voda, teplo, plyn Stav'!CG20</f>
        <v>2</v>
      </c>
      <c r="CH20" s="1">
        <f>'Voda, teplo, plyn Stav'!CI20-'Voda, teplo, plyn Stav'!CH20</f>
        <v>2</v>
      </c>
      <c r="CI20" s="1">
        <f>'Voda, teplo, plyn Stav'!CJ20-'Voda, teplo, plyn Stav'!CI20</f>
        <v>2</v>
      </c>
      <c r="CJ20" s="1">
        <f>'Voda, teplo, plyn Stav'!CK20-'Voda, teplo, plyn Stav'!CJ20</f>
        <v>2</v>
      </c>
      <c r="CK20" s="1">
        <f>'Voda, teplo, plyn Stav'!CL20-'Voda, teplo, plyn Stav'!CK20</f>
        <v>2</v>
      </c>
      <c r="CL20" s="1">
        <f>'Voda, teplo, plyn Stav'!CM20-'Voda, teplo, plyn Stav'!CL20</f>
        <v>2</v>
      </c>
      <c r="CM20" s="1">
        <f>'Voda, teplo, plyn Stav'!CN20-'Voda, teplo, plyn Stav'!CM20</f>
        <v>2</v>
      </c>
      <c r="CN20" s="1">
        <f>'Voda, teplo, plyn Stav'!CO20-'Voda, teplo, plyn Stav'!CN20</f>
        <v>2</v>
      </c>
      <c r="CO20" s="1">
        <f>'Voda, teplo, plyn Stav'!CP20-'Voda, teplo, plyn Stav'!CO20</f>
        <v>2</v>
      </c>
      <c r="CP20" s="1">
        <f>'Voda, teplo, plyn Stav'!CQ20-'Voda, teplo, plyn Stav'!CP20</f>
        <v>2</v>
      </c>
      <c r="CQ20" s="1">
        <f>'Voda, teplo, plyn Stav'!CR20-'Voda, teplo, plyn Stav'!CQ20</f>
        <v>3</v>
      </c>
      <c r="CR20" s="1">
        <f>'Voda, teplo, plyn Stav'!CS20-'Voda, teplo, plyn Stav'!CR20</f>
        <v>2</v>
      </c>
      <c r="CS20" s="1">
        <f>'Voda, teplo, plyn Stav'!CT20-'Voda, teplo, plyn Stav'!CS20</f>
        <v>2</v>
      </c>
      <c r="CT20" s="1">
        <f>'Voda, teplo, plyn Stav'!CU20-'Voda, teplo, plyn Stav'!CT20</f>
        <v>3</v>
      </c>
      <c r="CU20" s="1">
        <f>'Voda, teplo, plyn Stav'!CV20-'Voda, teplo, plyn Stav'!CU20</f>
        <v>2</v>
      </c>
      <c r="CV20" s="1">
        <f>'Voda, teplo, plyn Stav'!CW20-'Voda, teplo, plyn Stav'!CV20</f>
        <v>3</v>
      </c>
      <c r="CW20" s="1">
        <f>'Voda, teplo, plyn Stav'!CX20-'Voda, teplo, plyn Stav'!CW20</f>
        <v>1</v>
      </c>
      <c r="CX20" s="1">
        <f>'Voda, teplo, plyn Stav'!CY20-'Voda, teplo, plyn Stav'!CX20</f>
        <v>3</v>
      </c>
      <c r="CY20" s="1">
        <f>'Voda, teplo, plyn Stav'!CZ20-'Voda, teplo, plyn Stav'!CY20</f>
        <v>2</v>
      </c>
      <c r="CZ20" s="1">
        <f>'Voda, teplo, plyn Stav'!DA20-'Voda, teplo, plyn Stav'!CZ20</f>
        <v>2</v>
      </c>
    </row>
    <row r="21" spans="1:104" ht="12" hidden="1" customHeight="1">
      <c r="A21" s="1" t="str">
        <f>'Voda, teplo, plyn Stav'!A21</f>
        <v>A</v>
      </c>
      <c r="B21" s="1">
        <f>'Voda, teplo, plyn Stav'!B21</f>
        <v>234</v>
      </c>
      <c r="C21" s="1" t="str">
        <f>'Voda, teplo, plyn Stav'!C21</f>
        <v>Budova 10c</v>
      </c>
      <c r="D21" s="1" t="str">
        <f>'Voda, teplo, plyn Stav'!D21</f>
        <v>Delikomat</v>
      </c>
      <c r="E21" s="1" t="str">
        <f>'Voda, teplo, plyn Stav'!E21</f>
        <v>Plyn</v>
      </c>
      <c r="F21" s="1" t="str">
        <f>'Voda, teplo, plyn Stav'!F21</f>
        <v>10c</v>
      </c>
      <c r="G21" s="1">
        <f>'Voda, teplo, plyn Stav'!G21</f>
        <v>0</v>
      </c>
      <c r="H21" s="1">
        <f>'Voda, teplo, plyn Stav'!H21</f>
        <v>0</v>
      </c>
      <c r="I21" s="1" t="str">
        <f>'Voda, teplo, plyn Stav'!I21</f>
        <v>5272369-026-11-1</v>
      </c>
      <c r="AO21" s="1">
        <f>'Voda, teplo, plyn Stav'!AP21-'Voda, teplo, plyn Stav'!AO21</f>
        <v>0</v>
      </c>
      <c r="AP21" s="1">
        <f>'Voda, teplo, plyn Stav'!AQ21-'Voda, teplo, plyn Stav'!AP21</f>
        <v>0</v>
      </c>
      <c r="AQ21" s="1">
        <f>'Voda, teplo, plyn Stav'!AR21-'Voda, teplo, plyn Stav'!AQ21</f>
        <v>0</v>
      </c>
      <c r="AR21" s="1">
        <f>'Voda, teplo, plyn Stav'!AS21-'Voda, teplo, plyn Stav'!AR21</f>
        <v>0.6</v>
      </c>
      <c r="AS21" s="1">
        <f>'Voda, teplo, plyn Stav'!AT21-'Voda, teplo, plyn Stav'!AS21</f>
        <v>113.4</v>
      </c>
      <c r="AT21" s="1">
        <f>'Voda, teplo, plyn Stav'!AU21-'Voda, teplo, plyn Stav'!AT21</f>
        <v>416</v>
      </c>
      <c r="AU21" s="1">
        <f>'Voda, teplo, plyn Stav'!AV21-'Voda, teplo, plyn Stav'!AU21</f>
        <v>5</v>
      </c>
      <c r="AV21" s="1">
        <f>'Voda, teplo, plyn Stav'!AW21-'Voda, teplo, plyn Stav'!AV21</f>
        <v>0.14900000000000091</v>
      </c>
      <c r="AW21" s="1">
        <f>'Voda, teplo, plyn Stav'!AX21-'Voda, teplo, plyn Stav'!AW21</f>
        <v>0</v>
      </c>
      <c r="AX21" s="1">
        <f>'Voda, teplo, plyn Stav'!AY21-'Voda, teplo, plyn Stav'!AX21</f>
        <v>0</v>
      </c>
      <c r="AY21" s="1">
        <f>'Voda, teplo, plyn Stav'!AZ21-'Voda, teplo, plyn Stav'!AY21</f>
        <v>0</v>
      </c>
      <c r="AZ21" s="1">
        <f>'Voda, teplo, plyn Stav'!BA21-'Voda, teplo, plyn Stav'!AZ21</f>
        <v>3.5999999999944521E-2</v>
      </c>
      <c r="BA21" s="1">
        <f>'Voda, teplo, plyn Stav'!BB21-'Voda, teplo, plyn Stav'!BA21</f>
        <v>0</v>
      </c>
      <c r="BB21" s="1">
        <f>'Voda, teplo, plyn Stav'!BC21-'Voda, teplo, plyn Stav'!BB21</f>
        <v>0</v>
      </c>
      <c r="BC21" s="1">
        <f>'Voda, teplo, plyn Stav'!BD21-'Voda, teplo, plyn Stav'!BC21</f>
        <v>0</v>
      </c>
      <c r="BD21" s="1">
        <f>'Voda, teplo, plyn Stav'!BE21-'Voda, teplo, plyn Stav'!BD21</f>
        <v>416.81500000000005</v>
      </c>
      <c r="BE21" s="1">
        <f>'Voda, teplo, plyn Stav'!BF21-'Voda, teplo, plyn Stav'!BE21</f>
        <v>193</v>
      </c>
      <c r="BF21" s="1">
        <f>'Voda, teplo, plyn Stav'!BG21-'Voda, teplo, plyn Stav'!BF21</f>
        <v>119</v>
      </c>
      <c r="BG21" s="1">
        <f>'Voda, teplo, plyn Stav'!BH21-'Voda, teplo, plyn Stav'!BG21</f>
        <v>30</v>
      </c>
      <c r="BH21" s="1">
        <f>'Voda, teplo, plyn Stav'!BI21-'Voda, teplo, plyn Stav'!BH21</f>
        <v>5.0999999999999091</v>
      </c>
      <c r="BI21" s="1">
        <f>'Voda, teplo, plyn Stav'!BJ21-'Voda, teplo, plyn Stav'!BI21</f>
        <v>0</v>
      </c>
      <c r="BJ21" s="1">
        <f>'Voda, teplo, plyn Stav'!BK21-'Voda, teplo, plyn Stav'!BJ21</f>
        <v>0</v>
      </c>
      <c r="BK21" s="1">
        <f>'Voda, teplo, plyn Stav'!BL21-'Voda, teplo, plyn Stav'!BK21</f>
        <v>0</v>
      </c>
      <c r="BL21" s="1">
        <f>'Voda, teplo, plyn Stav'!BM21-'Voda, teplo, plyn Stav'!BL21</f>
        <v>0</v>
      </c>
      <c r="BM21" s="1">
        <f>'Voda, teplo, plyn Stav'!BN21-'Voda, teplo, plyn Stav'!BM21</f>
        <v>0</v>
      </c>
      <c r="BN21" s="1">
        <f>'Voda, teplo, plyn Stav'!BO21-'Voda, teplo, plyn Stav'!BN21</f>
        <v>0</v>
      </c>
      <c r="BO21" s="1">
        <f>'Voda, teplo, plyn Stav'!BP21-'Voda, teplo, plyn Stav'!BO21</f>
        <v>0</v>
      </c>
      <c r="BP21" s="1">
        <f>'Voda, teplo, plyn Stav'!BQ21-'Voda, teplo, plyn Stav'!BP21</f>
        <v>37.900000000000091</v>
      </c>
      <c r="BQ21" s="1">
        <f>'Voda, teplo, plyn Stav'!BR21-'Voda, teplo, plyn Stav'!BQ21</f>
        <v>95</v>
      </c>
      <c r="BR21" s="1">
        <f>'Voda, teplo, plyn Stav'!BS21-'Voda, teplo, plyn Stav'!BR21</f>
        <v>44</v>
      </c>
      <c r="BS21" s="1">
        <f>'Voda, teplo, plyn Stav'!BT21-'Voda, teplo, plyn Stav'!BS21</f>
        <v>0</v>
      </c>
      <c r="BT21" s="1">
        <f>'Voda, teplo, plyn Stav'!BU21-'Voda, teplo, plyn Stav'!BT21</f>
        <v>0</v>
      </c>
      <c r="BU21" s="1">
        <f>'Voda, teplo, plyn Stav'!BV21-'Voda, teplo, plyn Stav'!BU21</f>
        <v>0</v>
      </c>
      <c r="BV21" s="1">
        <f>'Voda, teplo, plyn Stav'!BW21-'Voda, teplo, plyn Stav'!BV21</f>
        <v>0</v>
      </c>
      <c r="BW21" s="1">
        <f>'Voda, teplo, plyn Stav'!BX21-'Voda, teplo, plyn Stav'!BW21</f>
        <v>0</v>
      </c>
      <c r="BX21" s="1">
        <f>'Voda, teplo, plyn Stav'!BY21-'Voda, teplo, plyn Stav'!BX21</f>
        <v>0</v>
      </c>
      <c r="BY21" s="1">
        <f>'Voda, teplo, plyn Stav'!BZ21-'Voda, teplo, plyn Stav'!BY21</f>
        <v>0</v>
      </c>
      <c r="BZ21" s="1">
        <f>'Voda, teplo, plyn Stav'!CA21-'Voda, teplo, plyn Stav'!BZ21</f>
        <v>0</v>
      </c>
      <c r="CA21" s="1">
        <f>'Voda, teplo, plyn Stav'!CB21-'Voda, teplo, plyn Stav'!CA21</f>
        <v>0</v>
      </c>
      <c r="CB21" s="1">
        <f>'Voda, teplo, plyn Stav'!CC21-'Voda, teplo, plyn Stav'!CB21</f>
        <v>388</v>
      </c>
      <c r="CC21" s="1">
        <f>'Voda, teplo, plyn Stav'!CD21-'Voda, teplo, plyn Stav'!CC21</f>
        <v>443</v>
      </c>
      <c r="CD21" s="1">
        <f>'Voda, teplo, plyn Stav'!CE21-'Voda, teplo, plyn Stav'!CD21</f>
        <v>417</v>
      </c>
      <c r="CE21" s="1">
        <f>'Voda, teplo, plyn Stav'!CF21-'Voda, teplo, plyn Stav'!CE21</f>
        <v>300</v>
      </c>
      <c r="CF21" s="1">
        <f>'Voda, teplo, plyn Stav'!CG21-'Voda, teplo, plyn Stav'!CF21</f>
        <v>139</v>
      </c>
      <c r="CG21" s="1">
        <f>'Voda, teplo, plyn Stav'!CH21-'Voda, teplo, plyn Stav'!CG21</f>
        <v>0</v>
      </c>
      <c r="CH21" s="1">
        <f>'Voda, teplo, plyn Stav'!CI21-'Voda, teplo, plyn Stav'!CH21</f>
        <v>0</v>
      </c>
      <c r="CI21" s="1">
        <f>'Voda, teplo, plyn Stav'!CJ21-'Voda, teplo, plyn Stav'!CI21</f>
        <v>0</v>
      </c>
      <c r="CJ21" s="1">
        <f>'Voda, teplo, plyn Stav'!CK21-'Voda, teplo, plyn Stav'!CJ21</f>
        <v>0</v>
      </c>
      <c r="CK21" s="1">
        <f>'Voda, teplo, plyn Stav'!CL21-'Voda, teplo, plyn Stav'!CK21</f>
        <v>0</v>
      </c>
      <c r="CL21" s="1">
        <f>'Voda, teplo, plyn Stav'!CM21-'Voda, teplo, plyn Stav'!CL21</f>
        <v>159</v>
      </c>
      <c r="CM21" s="1">
        <f>'Voda, teplo, plyn Stav'!CN21-'Voda, teplo, plyn Stav'!CM21</f>
        <v>247</v>
      </c>
      <c r="CN21" s="1">
        <f>'Voda, teplo, plyn Stav'!CO21-'Voda, teplo, plyn Stav'!CN21</f>
        <v>312</v>
      </c>
      <c r="CO21" s="1">
        <f>'Voda, teplo, plyn Stav'!CP21-'Voda, teplo, plyn Stav'!CO21</f>
        <v>565</v>
      </c>
      <c r="CP21" s="1">
        <f>'Voda, teplo, plyn Stav'!CQ21-'Voda, teplo, plyn Stav'!CP21</f>
        <v>331</v>
      </c>
      <c r="CQ21" s="1">
        <f>'Voda, teplo, plyn Stav'!CR21-'Voda, teplo, plyn Stav'!CQ21</f>
        <v>343</v>
      </c>
      <c r="CR21" s="1">
        <f>'Voda, teplo, plyn Stav'!CS21-'Voda, teplo, plyn Stav'!CR21</f>
        <v>248</v>
      </c>
      <c r="CS21" s="1">
        <f>'Voda, teplo, plyn Stav'!CT21-'Voda, teplo, plyn Stav'!CS21</f>
        <v>106</v>
      </c>
      <c r="CT21" s="1">
        <f>'Voda, teplo, plyn Stav'!CU21-'Voda, teplo, plyn Stav'!CT21</f>
        <v>0</v>
      </c>
      <c r="CU21" s="1">
        <f>'Voda, teplo, plyn Stav'!CV21-'Voda, teplo, plyn Stav'!CU21</f>
        <v>0</v>
      </c>
      <c r="CV21" s="1">
        <f>'Voda, teplo, plyn Stav'!CW21-'Voda, teplo, plyn Stav'!CV21</f>
        <v>0</v>
      </c>
      <c r="CW21" s="1">
        <f>'Voda, teplo, plyn Stav'!CX21-'Voda, teplo, plyn Stav'!CW21</f>
        <v>3</v>
      </c>
      <c r="CX21" s="1">
        <f>'Voda, teplo, plyn Stav'!CY21-'Voda, teplo, plyn Stav'!CX21</f>
        <v>181</v>
      </c>
      <c r="CY21" s="1">
        <f>'Voda, teplo, plyn Stav'!CZ21-'Voda, teplo, plyn Stav'!CY21</f>
        <v>344</v>
      </c>
      <c r="CZ21" s="1">
        <f>'Voda, teplo, plyn Stav'!DA21-'Voda, teplo, plyn Stav'!CZ21</f>
        <v>584</v>
      </c>
    </row>
    <row r="22" spans="1:104" ht="12" hidden="1" customHeight="1">
      <c r="A22" s="1" t="str">
        <f>'Voda, teplo, plyn Stav'!A22</f>
        <v>A</v>
      </c>
      <c r="B22" s="1">
        <f>'Voda, teplo, plyn Stav'!B22</f>
        <v>236</v>
      </c>
      <c r="C22" s="1" t="str">
        <f>'Voda, teplo, plyn Stav'!C22</f>
        <v>Budova 40/6</v>
      </c>
      <c r="D22" s="1" t="str">
        <f>'Voda, teplo, plyn Stav'!D22</f>
        <v>CL metal</v>
      </c>
      <c r="E22" s="1" t="str">
        <f>'Voda, teplo, plyn Stav'!E22</f>
        <v>Plyn</v>
      </c>
      <c r="F22" s="1" t="str">
        <f>'Voda, teplo, plyn Stav'!F22</f>
        <v>40/6</v>
      </c>
      <c r="G22" s="1">
        <f>'Voda, teplo, plyn Stav'!G22</f>
        <v>0</v>
      </c>
      <c r="H22" s="1">
        <f>'Voda, teplo, plyn Stav'!H22</f>
        <v>0</v>
      </c>
      <c r="I22" s="1" t="str">
        <f>'Voda, teplo, plyn Stav'!I22</f>
        <v>NO6830541-045-11-I</v>
      </c>
      <c r="AO22" s="1">
        <f>'Voda, teplo, plyn Stav'!AP22-'Voda, teplo, plyn Stav'!AO22</f>
        <v>0</v>
      </c>
      <c r="AQ22" s="1">
        <f>'Voda, teplo, plyn Stav'!AR22-'Voda, teplo, plyn Stav'!AP22</f>
        <v>823.66099999999994</v>
      </c>
      <c r="AR22" s="1">
        <f>'Voda, teplo, plyn Stav'!AS22-'Voda, teplo, plyn Stav'!AR22</f>
        <v>717.90000000000009</v>
      </c>
      <c r="AS22" s="1">
        <f>'Voda, teplo, plyn Stav'!AT22-'Voda, teplo, plyn Stav'!AS22</f>
        <v>994.09999999999991</v>
      </c>
      <c r="AT22" s="1">
        <f>'Voda, teplo, plyn Stav'!AU22-'Voda, teplo, plyn Stav'!AT22</f>
        <v>1262</v>
      </c>
      <c r="AU22" s="1">
        <f>'Voda, teplo, plyn Stav'!AV22-'Voda, teplo, plyn Stav'!AU22</f>
        <v>269</v>
      </c>
      <c r="AV22" s="1">
        <f>'Voda, teplo, plyn Stav'!AW22-'Voda, teplo, plyn Stav'!AV22</f>
        <v>44.515000000000327</v>
      </c>
      <c r="AW22" s="1">
        <f>'Voda, teplo, plyn Stav'!AX22-'Voda, teplo, plyn Stav'!AW22</f>
        <v>0</v>
      </c>
      <c r="AX22" s="1">
        <f>'Voda, teplo, plyn Stav'!AY22-'Voda, teplo, plyn Stav'!AX22</f>
        <v>0</v>
      </c>
      <c r="AY22" s="1">
        <f>'Voda, teplo, plyn Stav'!AZ22-'Voda, teplo, plyn Stav'!AY22</f>
        <v>0</v>
      </c>
      <c r="AZ22" s="1">
        <f>'Voda, teplo, plyn Stav'!BA22-'Voda, teplo, plyn Stav'!AZ22</f>
        <v>0</v>
      </c>
      <c r="BA22" s="1">
        <f>'Voda, teplo, plyn Stav'!BB22-'Voda, teplo, plyn Stav'!BA22</f>
        <v>0.70100000000002183</v>
      </c>
      <c r="BB22" s="1">
        <f>'Voda, teplo, plyn Stav'!BC22-'Voda, teplo, plyn Stav'!BB22</f>
        <v>189.78399999999965</v>
      </c>
      <c r="BC22" s="1">
        <f>'Voda, teplo, plyn Stav'!BD22-'Voda, teplo, plyn Stav'!BC22</f>
        <v>215</v>
      </c>
      <c r="BD22" s="1">
        <f>'Voda, teplo, plyn Stav'!BE22-'Voda, teplo, plyn Stav'!BD22</f>
        <v>475</v>
      </c>
      <c r="BE22" s="1">
        <f>'Voda, teplo, plyn Stav'!BF22-'Voda, teplo, plyn Stav'!BE22</f>
        <v>599</v>
      </c>
      <c r="BF22" s="1">
        <f>'Voda, teplo, plyn Stav'!BG22-'Voda, teplo, plyn Stav'!BF22</f>
        <v>565</v>
      </c>
      <c r="BG22" s="1">
        <f>'Voda, teplo, plyn Stav'!BH22-'Voda, teplo, plyn Stav'!BG22</f>
        <v>446</v>
      </c>
      <c r="BH22" s="1">
        <f>'Voda, teplo, plyn Stav'!BI22-'Voda, teplo, plyn Stav'!BH22</f>
        <v>139.5</v>
      </c>
      <c r="BI22" s="1">
        <f>'Voda, teplo, plyn Stav'!BJ22-'Voda, teplo, plyn Stav'!BI22</f>
        <v>16.5</v>
      </c>
      <c r="BJ22" s="1">
        <f>'Voda, teplo, plyn Stav'!BK22-'Voda, teplo, plyn Stav'!BJ22</f>
        <v>0</v>
      </c>
      <c r="BK22" s="1">
        <f>'Voda, teplo, plyn Stav'!BL22-'Voda, teplo, plyn Stav'!BK22</f>
        <v>27</v>
      </c>
      <c r="BL22" s="1">
        <f>'Voda, teplo, plyn Stav'!BM22-'Voda, teplo, plyn Stav'!BL22</f>
        <v>0</v>
      </c>
      <c r="BM22" s="1">
        <f>'Voda, teplo, plyn Stav'!BN22-'Voda, teplo, plyn Stav'!BM22</f>
        <v>0</v>
      </c>
      <c r="BN22" s="1">
        <f>'Voda, teplo, plyn Stav'!BO22-'Voda, teplo, plyn Stav'!BN22</f>
        <v>0</v>
      </c>
      <c r="BO22" s="1">
        <f>'Voda, teplo, plyn Stav'!BP22-'Voda, teplo, plyn Stav'!BO22</f>
        <v>57</v>
      </c>
      <c r="BP22" s="1">
        <f>'Voda, teplo, plyn Stav'!BQ22-'Voda, teplo, plyn Stav'!BP22</f>
        <v>212</v>
      </c>
      <c r="BQ22" s="1">
        <f>'Voda, teplo, plyn Stav'!BR22-'Voda, teplo, plyn Stav'!BQ22</f>
        <v>320</v>
      </c>
      <c r="BR22" s="1">
        <f>'Voda, teplo, plyn Stav'!BS22-'Voda, teplo, plyn Stav'!BR22</f>
        <v>158</v>
      </c>
      <c r="BS22" s="1">
        <f>'Voda, teplo, plyn Stav'!BT22-'Voda, teplo, plyn Stav'!BS22</f>
        <v>90</v>
      </c>
      <c r="BT22" s="1">
        <f>'Voda, teplo, plyn Stav'!BU22-'Voda, teplo, plyn Stav'!BT22</f>
        <v>0</v>
      </c>
      <c r="BU22" s="1">
        <f>'Voda, teplo, plyn Stav'!BV22-'Voda, teplo, plyn Stav'!BU22</f>
        <v>0</v>
      </c>
      <c r="BV22" s="1">
        <f>'Voda, teplo, plyn Stav'!BW22-'Voda, teplo, plyn Stav'!BV22</f>
        <v>0</v>
      </c>
      <c r="BW22" s="1">
        <f>'Voda, teplo, plyn Stav'!BX22-'Voda, teplo, plyn Stav'!BW22</f>
        <v>0</v>
      </c>
      <c r="BX22" s="1">
        <f>'Voda, teplo, plyn Stav'!BY22-'Voda, teplo, plyn Stav'!BX22</f>
        <v>0</v>
      </c>
      <c r="BY22" s="1">
        <f>'Voda, teplo, plyn Stav'!BZ22-'Voda, teplo, plyn Stav'!BY22</f>
        <v>0</v>
      </c>
      <c r="BZ22" s="1">
        <f>'Voda, teplo, plyn Stav'!CA22-'Voda, teplo, plyn Stav'!BZ22</f>
        <v>12</v>
      </c>
      <c r="CA22" s="1">
        <f>'Voda, teplo, plyn Stav'!CB22-'Voda, teplo, plyn Stav'!CA22</f>
        <v>81</v>
      </c>
      <c r="CB22" s="1">
        <f>'Voda, teplo, plyn Stav'!CC22-'Voda, teplo, plyn Stav'!CB22</f>
        <v>57</v>
      </c>
      <c r="CC22" s="1">
        <f>'Voda, teplo, plyn Stav'!CD22-'Voda, teplo, plyn Stav'!CC22</f>
        <v>274</v>
      </c>
      <c r="CD22" s="1">
        <f>'Voda, teplo, plyn Stav'!CE22-'Voda, teplo, plyn Stav'!CD22</f>
        <v>172</v>
      </c>
      <c r="CE22" s="1">
        <f>'Voda, teplo, plyn Stav'!CF22-'Voda, teplo, plyn Stav'!CE22</f>
        <v>99</v>
      </c>
      <c r="CF22" s="1">
        <f>'Voda, teplo, plyn Stav'!CG22-'Voda, teplo, plyn Stav'!CF22</f>
        <v>59</v>
      </c>
      <c r="CG22" s="1">
        <f>'Voda, teplo, plyn Stav'!CH22-'Voda, teplo, plyn Stav'!CG22</f>
        <v>0</v>
      </c>
      <c r="CH22" s="1">
        <f>'Voda, teplo, plyn Stav'!CI22-'Voda, teplo, plyn Stav'!CH22</f>
        <v>0</v>
      </c>
      <c r="CI22" s="1">
        <f>'Voda, teplo, plyn Stav'!CJ22-'Voda, teplo, plyn Stav'!CI22</f>
        <v>1</v>
      </c>
      <c r="CJ22" s="1">
        <f>'Voda, teplo, plyn Stav'!CK22-'Voda, teplo, plyn Stav'!CJ22</f>
        <v>0</v>
      </c>
      <c r="CK22" s="1">
        <f>'Voda, teplo, plyn Stav'!CL22-'Voda, teplo, plyn Stav'!CK22</f>
        <v>0</v>
      </c>
      <c r="CL22" s="1">
        <f>'Voda, teplo, plyn Stav'!CM22-'Voda, teplo, plyn Stav'!CL22</f>
        <v>16</v>
      </c>
      <c r="CM22" s="1">
        <f>'Voda, teplo, plyn Stav'!CN22-'Voda, teplo, plyn Stav'!CM22</f>
        <v>88</v>
      </c>
      <c r="CN22" s="1">
        <f>'Voda, teplo, plyn Stav'!CO22-'Voda, teplo, plyn Stav'!CN22</f>
        <v>71</v>
      </c>
      <c r="CO22" s="1">
        <f>'Voda, teplo, plyn Stav'!CP22-'Voda, teplo, plyn Stav'!CO22</f>
        <v>454</v>
      </c>
      <c r="CP22" s="1">
        <f>'Voda, teplo, plyn Stav'!CQ22-'Voda, teplo, plyn Stav'!CP22</f>
        <v>183</v>
      </c>
      <c r="CQ22" s="1">
        <f>'Voda, teplo, plyn Stav'!CR22-'Voda, teplo, plyn Stav'!CQ22</f>
        <v>168</v>
      </c>
      <c r="CR22" s="1">
        <f>'Voda, teplo, plyn Stav'!CS22-'Voda, teplo, plyn Stav'!CR22</f>
        <v>5</v>
      </c>
      <c r="CS22" s="1">
        <f>'Voda, teplo, plyn Stav'!CT22-'Voda, teplo, plyn Stav'!CS22</f>
        <v>0</v>
      </c>
      <c r="CT22" s="1">
        <f>'Voda, teplo, plyn Stav'!CU22-'Voda, teplo, plyn Stav'!CT22</f>
        <v>0</v>
      </c>
      <c r="CU22" s="1">
        <f>'Voda, teplo, plyn Stav'!CV22-'Voda, teplo, plyn Stav'!CU22</f>
        <v>1</v>
      </c>
      <c r="CV22" s="1">
        <f>'Voda, teplo, plyn Stav'!CW22-'Voda, teplo, plyn Stav'!CV22</f>
        <v>0</v>
      </c>
      <c r="CW22" s="1">
        <f>'Voda, teplo, plyn Stav'!CX22-'Voda, teplo, plyn Stav'!CW22</f>
        <v>0</v>
      </c>
      <c r="CX22" s="1">
        <f>'Voda, teplo, plyn Stav'!CY22-'Voda, teplo, plyn Stav'!CX22</f>
        <v>0</v>
      </c>
      <c r="CY22" s="1">
        <f>'Voda, teplo, plyn Stav'!CZ22-'Voda, teplo, plyn Stav'!CY22</f>
        <v>98</v>
      </c>
      <c r="CZ22" s="1">
        <f>'Voda, teplo, plyn Stav'!DA22-'Voda, teplo, plyn Stav'!CZ22</f>
        <v>264</v>
      </c>
    </row>
    <row r="23" spans="1:104" ht="12" hidden="1" customHeight="1">
      <c r="A23" s="1" t="str">
        <f>'Voda, teplo, plyn Stav'!A23</f>
        <v>A</v>
      </c>
      <c r="B23" s="1">
        <f>'Voda, teplo, plyn Stav'!B23</f>
        <v>237</v>
      </c>
      <c r="C23" s="1" t="str">
        <f>'Voda, teplo, plyn Stav'!C23</f>
        <v>Budova 81</v>
      </c>
      <c r="D23" s="1" t="str">
        <f>'Voda, teplo, plyn Stav'!D23</f>
        <v>Statech</v>
      </c>
      <c r="E23" s="1" t="str">
        <f>'Voda, teplo, plyn Stav'!E23</f>
        <v>Plyn</v>
      </c>
      <c r="F23" s="1">
        <f>'Voda, teplo, plyn Stav'!F23</f>
        <v>81</v>
      </c>
      <c r="G23" s="1">
        <f>'Voda, teplo, plyn Stav'!G23</f>
        <v>0</v>
      </c>
      <c r="H23" s="1">
        <f>'Voda, teplo, plyn Stav'!H23</f>
        <v>0</v>
      </c>
      <c r="I23" s="1" t="str">
        <f>'Voda, teplo, plyn Stav'!I23</f>
        <v>NO6849736-045-11-I</v>
      </c>
      <c r="AO23" s="1">
        <f>'Voda, teplo, plyn Stav'!AP23-'Voda, teplo, plyn Stav'!AO23</f>
        <v>0</v>
      </c>
      <c r="AP23" s="1">
        <f>'Voda, teplo, plyn Stav'!AQ23-'Voda, teplo, plyn Stav'!AP23</f>
        <v>67.340999999999994</v>
      </c>
      <c r="AQ23" s="1">
        <f>'Voda, teplo, plyn Stav'!AR23-'Voda, teplo, plyn Stav'!AQ23</f>
        <v>390</v>
      </c>
      <c r="AR23" s="1">
        <f>'Voda, teplo, plyn Stav'!AS23-'Voda, teplo, plyn Stav'!AR23</f>
        <v>530.4</v>
      </c>
      <c r="AS23" s="1">
        <f>'Voda, teplo, plyn Stav'!AT23-'Voda, teplo, plyn Stav'!AS23</f>
        <v>630.6</v>
      </c>
      <c r="AT23" s="1">
        <f>'Voda, teplo, plyn Stav'!AU23-'Voda, teplo, plyn Stav'!AT23</f>
        <v>2155</v>
      </c>
      <c r="AU23" s="1">
        <f>'Voda, teplo, plyn Stav'!AV23-'Voda, teplo, plyn Stav'!AU23</f>
        <v>332</v>
      </c>
      <c r="AV23" s="1">
        <f>'Voda, teplo, plyn Stav'!AW23-'Voda, teplo, plyn Stav'!AV23</f>
        <v>346.40700000000015</v>
      </c>
      <c r="AW23" s="1">
        <f>'Voda, teplo, plyn Stav'!AX23-'Voda, teplo, plyn Stav'!AW23</f>
        <v>0</v>
      </c>
      <c r="AX23" s="1">
        <f>'Voda, teplo, plyn Stav'!AY23-'Voda, teplo, plyn Stav'!AX23</f>
        <v>10.568999999999505</v>
      </c>
      <c r="AY23" s="1">
        <f>'Voda, teplo, plyn Stav'!AZ23-'Voda, teplo, plyn Stav'!AY23</f>
        <v>0</v>
      </c>
      <c r="AZ23" s="1">
        <f>'Voda, teplo, plyn Stav'!BA23-'Voda, teplo, plyn Stav'!AZ23</f>
        <v>0</v>
      </c>
      <c r="BA23" s="1">
        <f>'Voda, teplo, plyn Stav'!BB23-'Voda, teplo, plyn Stav'!BA23</f>
        <v>41.606000000000677</v>
      </c>
      <c r="BB23" s="1">
        <f>'Voda, teplo, plyn Stav'!BC23-'Voda, teplo, plyn Stav'!BB23</f>
        <v>399.41799999999967</v>
      </c>
      <c r="BC23" s="1">
        <f>'Voda, teplo, plyn Stav'!BD23-'Voda, teplo, plyn Stav'!BC23</f>
        <v>1012</v>
      </c>
      <c r="BD23" s="1">
        <f>'Voda, teplo, plyn Stav'!BE23-'Voda, teplo, plyn Stav'!BD23</f>
        <v>2210</v>
      </c>
      <c r="BE23" s="1">
        <f>'Voda, teplo, plyn Stav'!BF23-'Voda, teplo, plyn Stav'!BE23</f>
        <v>2193</v>
      </c>
      <c r="BF23" s="1">
        <f>'Voda, teplo, plyn Stav'!BG23-'Voda, teplo, plyn Stav'!BF23</f>
        <v>1566</v>
      </c>
      <c r="BG23" s="1">
        <f>'Voda, teplo, plyn Stav'!BH23-'Voda, teplo, plyn Stav'!BG23</f>
        <v>1613</v>
      </c>
      <c r="BH23" s="1">
        <f>'Voda, teplo, plyn Stav'!BI23-'Voda, teplo, plyn Stav'!BH23</f>
        <v>847</v>
      </c>
      <c r="BI23" s="1">
        <f>'Voda, teplo, plyn Stav'!BJ23-'Voda, teplo, plyn Stav'!BI23</f>
        <v>169</v>
      </c>
      <c r="BJ23" s="1">
        <f>'Voda, teplo, plyn Stav'!BK23-'Voda, teplo, plyn Stav'!BJ23</f>
        <v>77</v>
      </c>
      <c r="BK23" s="1">
        <f>'Voda, teplo, plyn Stav'!BL23-'Voda, teplo, plyn Stav'!BK23</f>
        <v>0</v>
      </c>
      <c r="BL23" s="1">
        <f>'Voda, teplo, plyn Stav'!BM23-'Voda, teplo, plyn Stav'!BL23</f>
        <v>36</v>
      </c>
      <c r="BM23" s="1">
        <f>'Voda, teplo, plyn Stav'!BN23-'Voda, teplo, plyn Stav'!BM23</f>
        <v>209</v>
      </c>
      <c r="BN23" s="1">
        <f>'Voda, teplo, plyn Stav'!BO23-'Voda, teplo, plyn Stav'!BN23</f>
        <v>570</v>
      </c>
      <c r="BO23" s="1">
        <f>'Voda, teplo, plyn Stav'!BP23-'Voda, teplo, plyn Stav'!BO23</f>
        <v>1243</v>
      </c>
      <c r="BP23" s="1">
        <f>'Voda, teplo, plyn Stav'!BQ23-'Voda, teplo, plyn Stav'!BP23</f>
        <v>1573</v>
      </c>
      <c r="BQ23" s="1">
        <f>'Voda, teplo, plyn Stav'!BR23-'Voda, teplo, plyn Stav'!BQ23</f>
        <v>1501</v>
      </c>
      <c r="BR23" s="1">
        <f>'Voda, teplo, plyn Stav'!BS23-'Voda, teplo, plyn Stav'!BR23</f>
        <v>1437</v>
      </c>
      <c r="BS23" s="1">
        <f>'Voda, teplo, plyn Stav'!BT23-'Voda, teplo, plyn Stav'!BS23</f>
        <v>688</v>
      </c>
      <c r="BT23" s="1">
        <f>'Voda, teplo, plyn Stav'!BU23-'Voda, teplo, plyn Stav'!BT23</f>
        <v>277</v>
      </c>
      <c r="BU23" s="1">
        <f>'Voda, teplo, plyn Stav'!BV23-'Voda, teplo, plyn Stav'!BU23</f>
        <v>189</v>
      </c>
      <c r="BV23" s="1">
        <f>'Voda, teplo, plyn Stav'!BW23-'Voda, teplo, plyn Stav'!BV23</f>
        <v>32</v>
      </c>
      <c r="BW23" s="1">
        <f>'Voda, teplo, plyn Stav'!BX23-'Voda, teplo, plyn Stav'!BW23</f>
        <v>39</v>
      </c>
      <c r="BX23" s="1">
        <f>'Voda, teplo, plyn Stav'!BY23-'Voda, teplo, plyn Stav'!BX23</f>
        <v>94</v>
      </c>
      <c r="BY23" s="1">
        <f>'Voda, teplo, plyn Stav'!BZ23-'Voda, teplo, plyn Stav'!BY23</f>
        <v>296</v>
      </c>
      <c r="BZ23" s="1">
        <f>'Voda, teplo, plyn Stav'!CA23-'Voda, teplo, plyn Stav'!BZ23</f>
        <v>422</v>
      </c>
      <c r="CA23" s="1">
        <f>'Voda, teplo, plyn Stav'!CB23-'Voda, teplo, plyn Stav'!CA23</f>
        <v>1054</v>
      </c>
      <c r="CB23" s="1">
        <f>'Voda, teplo, plyn Stav'!CC23-'Voda, teplo, plyn Stav'!CB23</f>
        <v>1597</v>
      </c>
      <c r="CC23" s="1">
        <f>'Voda, teplo, plyn Stav'!CD23-'Voda, teplo, plyn Stav'!CC23</f>
        <v>2719</v>
      </c>
      <c r="CD23" s="1">
        <f>'Voda, teplo, plyn Stav'!CE23-'Voda, teplo, plyn Stav'!CD23</f>
        <v>1414</v>
      </c>
      <c r="CE23" s="1">
        <f>'Voda, teplo, plyn Stav'!CF23-'Voda, teplo, plyn Stav'!CE23</f>
        <v>850</v>
      </c>
      <c r="CF23" s="1">
        <f>'Voda, teplo, plyn Stav'!CG23-'Voda, teplo, plyn Stav'!CF23</f>
        <v>755</v>
      </c>
      <c r="CG23" s="1">
        <f>'Voda, teplo, plyn Stav'!CH23-'Voda, teplo, plyn Stav'!CG23</f>
        <v>268</v>
      </c>
      <c r="CH23" s="1">
        <f>'Voda, teplo, plyn Stav'!CI23-'Voda, teplo, plyn Stav'!CH23</f>
        <v>220</v>
      </c>
      <c r="CI23" s="1">
        <f>'Voda, teplo, plyn Stav'!CJ23-'Voda, teplo, plyn Stav'!CI23</f>
        <v>55</v>
      </c>
      <c r="CJ23" s="1">
        <f>'Voda, teplo, plyn Stav'!CK23-'Voda, teplo, plyn Stav'!CJ23</f>
        <v>43</v>
      </c>
      <c r="CK23" s="1">
        <f>'Voda, teplo, plyn Stav'!CL23-'Voda, teplo, plyn Stav'!CK23</f>
        <v>253</v>
      </c>
      <c r="CL23" s="1">
        <f>'Voda, teplo, plyn Stav'!CM23-'Voda, teplo, plyn Stav'!CL23</f>
        <v>988</v>
      </c>
      <c r="CM23" s="1">
        <f>'Voda, teplo, plyn Stav'!CN23-'Voda, teplo, plyn Stav'!CM23</f>
        <v>1353</v>
      </c>
      <c r="CN23" s="1">
        <f>'Voda, teplo, plyn Stav'!CO23-'Voda, teplo, plyn Stav'!CN23</f>
        <v>1583</v>
      </c>
      <c r="CO23" s="1">
        <f>'Voda, teplo, plyn Stav'!CP23-'Voda, teplo, plyn Stav'!CO23</f>
        <v>1701</v>
      </c>
      <c r="CP23" s="1">
        <f>'Voda, teplo, plyn Stav'!CQ23-'Voda, teplo, plyn Stav'!CP23</f>
        <v>1700</v>
      </c>
      <c r="CQ23" s="1">
        <f>'Voda, teplo, plyn Stav'!CR23-'Voda, teplo, plyn Stav'!CQ23</f>
        <v>1257</v>
      </c>
      <c r="CR23" s="1">
        <f>'Voda, teplo, plyn Stav'!CS23-'Voda, teplo, plyn Stav'!CR23</f>
        <v>746</v>
      </c>
      <c r="CS23" s="1">
        <f>'Voda, teplo, plyn Stav'!CT23-'Voda, teplo, plyn Stav'!CS23</f>
        <v>341</v>
      </c>
      <c r="CT23" s="1">
        <f>'Voda, teplo, plyn Stav'!CU23-'Voda, teplo, plyn Stav'!CT23</f>
        <v>59</v>
      </c>
      <c r="CU23" s="1">
        <f>'Voda, teplo, plyn Stav'!CV23-'Voda, teplo, plyn Stav'!CU23</f>
        <v>29</v>
      </c>
      <c r="CV23" s="1">
        <f>'Voda, teplo, plyn Stav'!CW23-'Voda, teplo, plyn Stav'!CV23</f>
        <v>72</v>
      </c>
      <c r="CW23" s="1">
        <f>'Voda, teplo, plyn Stav'!CX23-'Voda, teplo, plyn Stav'!CW23</f>
        <v>115</v>
      </c>
      <c r="CX23" s="1">
        <f>'Voda, teplo, plyn Stav'!CY23-'Voda, teplo, plyn Stav'!CX23</f>
        <v>682</v>
      </c>
      <c r="CY23" s="1">
        <f>'Voda, teplo, plyn Stav'!CZ23-'Voda, teplo, plyn Stav'!CY23</f>
        <v>1258</v>
      </c>
      <c r="CZ23" s="1">
        <f>'Voda, teplo, plyn Stav'!DA23-'Voda, teplo, plyn Stav'!CZ23</f>
        <v>1692</v>
      </c>
    </row>
    <row r="24" spans="1:104" ht="12" hidden="1" customHeight="1">
      <c r="A24" s="1" t="str">
        <f>'Voda, teplo, plyn Stav'!A24</f>
        <v>A</v>
      </c>
      <c r="B24" s="1">
        <f>'Voda, teplo, plyn Stav'!B24</f>
        <v>238</v>
      </c>
      <c r="C24" s="1" t="str">
        <f>'Voda, teplo, plyn Stav'!C24</f>
        <v>Budova 43</v>
      </c>
      <c r="D24" s="1" t="str">
        <f>'Voda, teplo, plyn Stav'!D24</f>
        <v>Sunrise</v>
      </c>
      <c r="E24" s="1" t="str">
        <f>'Voda, teplo, plyn Stav'!E24</f>
        <v>Plyn</v>
      </c>
      <c r="F24" s="1">
        <f>'Voda, teplo, plyn Stav'!F24</f>
        <v>43</v>
      </c>
      <c r="G24" s="1">
        <f>'Voda, teplo, plyn Stav'!G24</f>
        <v>0</v>
      </c>
      <c r="H24" s="1">
        <f>'Voda, teplo, plyn Stav'!H24</f>
        <v>0</v>
      </c>
      <c r="I24" s="1" t="str">
        <f>'Voda, teplo, plyn Stav'!I24</f>
        <v>NO6830483-045-11-I</v>
      </c>
      <c r="AO24" s="1">
        <f>'Voda, teplo, plyn Stav'!AP24-'Voda, teplo, plyn Stav'!AO24</f>
        <v>19.245999999999981</v>
      </c>
      <c r="AP24" s="1">
        <f>'Voda, teplo, plyn Stav'!AQ24-'Voda, teplo, plyn Stav'!AP24</f>
        <v>588</v>
      </c>
      <c r="AQ24" s="1">
        <f>'Voda, teplo, plyn Stav'!AR24-'Voda, teplo, plyn Stav'!AQ24</f>
        <v>1579</v>
      </c>
      <c r="AR24" s="1">
        <f>'Voda, teplo, plyn Stav'!AS24-'Voda, teplo, plyn Stav'!AR24</f>
        <v>2102.9499999999998</v>
      </c>
      <c r="AS24" s="1">
        <f>'Voda, teplo, plyn Stav'!AT24-'Voda, teplo, plyn Stav'!AS24</f>
        <v>1817.0500000000002</v>
      </c>
      <c r="AT24" s="1">
        <f>'Voda, teplo, plyn Stav'!AU24-'Voda, teplo, plyn Stav'!AT24</f>
        <v>2487</v>
      </c>
      <c r="AU24" s="1">
        <f>'Voda, teplo, plyn Stav'!AV24-'Voda, teplo, plyn Stav'!AU24</f>
        <v>640</v>
      </c>
      <c r="AV24" s="1">
        <f>'Voda, teplo, plyn Stav'!AW24-'Voda, teplo, plyn Stav'!AV24</f>
        <v>375.61700000000019</v>
      </c>
      <c r="AW24" s="1">
        <f>'Voda, teplo, plyn Stav'!AX24-'Voda, teplo, plyn Stav'!AW24</f>
        <v>-0.12800000000061118</v>
      </c>
      <c r="AX24" s="1">
        <f>'Voda, teplo, plyn Stav'!AY24-'Voda, teplo, plyn Stav'!AX24</f>
        <v>3.8610000000007858</v>
      </c>
      <c r="AY24" s="1">
        <f>'Voda, teplo, plyn Stav'!AZ24-'Voda, teplo, plyn Stav'!AY24</f>
        <v>2.5900000000001455</v>
      </c>
      <c r="AZ24" s="1">
        <f>'Voda, teplo, plyn Stav'!BA24-'Voda, teplo, plyn Stav'!AZ24</f>
        <v>2.0559999999986758</v>
      </c>
      <c r="BA24" s="1">
        <f>'Voda, teplo, plyn Stav'!BB24-'Voda, teplo, plyn Stav'!BA24</f>
        <v>2.3140000000003056</v>
      </c>
      <c r="BB24" s="1">
        <f>'Voda, teplo, plyn Stav'!BC24-'Voda, teplo, plyn Stav'!BB24</f>
        <v>304.69000000000051</v>
      </c>
      <c r="BC24" s="1">
        <f>'Voda, teplo, plyn Stav'!BD24-'Voda, teplo, plyn Stav'!BC24</f>
        <v>942</v>
      </c>
      <c r="BD24" s="1">
        <f>'Voda, teplo, plyn Stav'!BE24-'Voda, teplo, plyn Stav'!BD24</f>
        <v>1304</v>
      </c>
      <c r="BE24" s="1">
        <f>'Voda, teplo, plyn Stav'!BF24-'Voda, teplo, plyn Stav'!BE24</f>
        <v>1856</v>
      </c>
      <c r="BF24" s="1">
        <f>'Voda, teplo, plyn Stav'!BG24-'Voda, teplo, plyn Stav'!BF24</f>
        <v>1548</v>
      </c>
      <c r="BG24" s="1">
        <f>'Voda, teplo, plyn Stav'!BH24-'Voda, teplo, plyn Stav'!BG24</f>
        <v>1286</v>
      </c>
      <c r="BH24" s="1">
        <f>'Voda, teplo, plyn Stav'!BI24-'Voda, teplo, plyn Stav'!BH24</f>
        <v>563.70000000000073</v>
      </c>
      <c r="BI24" s="1">
        <f>'Voda, teplo, plyn Stav'!BJ24-'Voda, teplo, plyn Stav'!BI24</f>
        <v>35.299999999999272</v>
      </c>
      <c r="BJ24" s="1">
        <f>'Voda, teplo, plyn Stav'!BK24-'Voda, teplo, plyn Stav'!BJ24</f>
        <v>41</v>
      </c>
      <c r="BK24" s="1">
        <f>'Voda, teplo, plyn Stav'!BL24-'Voda, teplo, plyn Stav'!BK24</f>
        <v>2</v>
      </c>
      <c r="BL24" s="1">
        <f>'Voda, teplo, plyn Stav'!BM24-'Voda, teplo, plyn Stav'!BL24</f>
        <v>1</v>
      </c>
      <c r="BM24" s="1">
        <f>'Voda, teplo, plyn Stav'!BN24-'Voda, teplo, plyn Stav'!BM24</f>
        <v>30</v>
      </c>
      <c r="BN24" s="1">
        <f>'Voda, teplo, plyn Stav'!BO24-'Voda, teplo, plyn Stav'!BN24</f>
        <v>218</v>
      </c>
      <c r="BO24" s="1">
        <f>'Voda, teplo, plyn Stav'!BP24-'Voda, teplo, plyn Stav'!BO24</f>
        <v>696</v>
      </c>
      <c r="BP24" s="1">
        <f>'Voda, teplo, plyn Stav'!BQ24-'Voda, teplo, plyn Stav'!BP24</f>
        <v>823</v>
      </c>
      <c r="BQ24" s="1">
        <f>'Voda, teplo, plyn Stav'!BR24-'Voda, teplo, plyn Stav'!BQ24</f>
        <v>1174</v>
      </c>
      <c r="BR24" s="1">
        <f>'Voda, teplo, plyn Stav'!BS24-'Voda, teplo, plyn Stav'!BR24</f>
        <v>856</v>
      </c>
      <c r="BS24" s="1">
        <f>'Voda, teplo, plyn Stav'!BT24-'Voda, teplo, plyn Stav'!BS24</f>
        <v>475</v>
      </c>
      <c r="BT24" s="1">
        <f>'Voda, teplo, plyn Stav'!BU24-'Voda, teplo, plyn Stav'!BT24</f>
        <v>186</v>
      </c>
      <c r="BU24" s="1">
        <f>'Voda, teplo, plyn Stav'!BV24-'Voda, teplo, plyn Stav'!BU24</f>
        <v>92</v>
      </c>
      <c r="BV24" s="1">
        <f>'Voda, teplo, plyn Stav'!BW24-'Voda, teplo, plyn Stav'!BV24</f>
        <v>6</v>
      </c>
      <c r="BW24" s="1">
        <f>'Voda, teplo, plyn Stav'!BX24-'Voda, teplo, plyn Stav'!BW24</f>
        <v>3</v>
      </c>
      <c r="BX24" s="1">
        <f>'Voda, teplo, plyn Stav'!BY24-'Voda, teplo, plyn Stav'!BX24</f>
        <v>2</v>
      </c>
      <c r="BY24" s="1">
        <f>'Voda, teplo, plyn Stav'!BZ24-'Voda, teplo, plyn Stav'!BY24</f>
        <v>12</v>
      </c>
      <c r="BZ24" s="1">
        <f>'Voda, teplo, plyn Stav'!CA24-'Voda, teplo, plyn Stav'!BZ24</f>
        <v>183</v>
      </c>
      <c r="CA24" s="1">
        <f>'Voda, teplo, plyn Stav'!CB24-'Voda, teplo, plyn Stav'!CA24</f>
        <v>458</v>
      </c>
      <c r="CB24" s="1">
        <f>'Voda, teplo, plyn Stav'!CC24-'Voda, teplo, plyn Stav'!CB24</f>
        <v>702</v>
      </c>
      <c r="CC24" s="1">
        <f>'Voda, teplo, plyn Stav'!CD24-'Voda, teplo, plyn Stav'!CC24</f>
        <v>1115</v>
      </c>
      <c r="CD24" s="1">
        <f>'Voda, teplo, plyn Stav'!CE24-'Voda, teplo, plyn Stav'!CD24</f>
        <v>1218</v>
      </c>
      <c r="CE24" s="1">
        <f>'Voda, teplo, plyn Stav'!CF24-'Voda, teplo, plyn Stav'!CE24</f>
        <v>562</v>
      </c>
      <c r="CF24" s="1">
        <f>'Voda, teplo, plyn Stav'!CG24-'Voda, teplo, plyn Stav'!CF24</f>
        <v>307</v>
      </c>
      <c r="CG24" s="1">
        <f>'Voda, teplo, plyn Stav'!CH24-'Voda, teplo, plyn Stav'!CG24</f>
        <v>69</v>
      </c>
      <c r="CH24" s="1">
        <f>'Voda, teplo, plyn Stav'!CI24-'Voda, teplo, plyn Stav'!CH24</f>
        <v>0</v>
      </c>
      <c r="CI24" s="1">
        <f>'Voda, teplo, plyn Stav'!CJ24-'Voda, teplo, plyn Stav'!CI24</f>
        <v>0</v>
      </c>
      <c r="CJ24" s="1">
        <f>'Voda, teplo, plyn Stav'!CK24-'Voda, teplo, plyn Stav'!CJ24</f>
        <v>1</v>
      </c>
      <c r="CK24" s="1">
        <f>'Voda, teplo, plyn Stav'!CL24-'Voda, teplo, plyn Stav'!CK24</f>
        <v>1</v>
      </c>
      <c r="CL24" s="1">
        <f>'Voda, teplo, plyn Stav'!CM24-'Voda, teplo, plyn Stav'!CL24</f>
        <v>517</v>
      </c>
      <c r="CM24" s="1">
        <f>'Voda, teplo, plyn Stav'!CN24-'Voda, teplo, plyn Stav'!CM24</f>
        <v>365</v>
      </c>
      <c r="CN24" s="1">
        <f>'Voda, teplo, plyn Stav'!CO24-'Voda, teplo, plyn Stav'!CN24</f>
        <v>377</v>
      </c>
      <c r="CO24" s="1">
        <f>'Voda, teplo, plyn Stav'!CP24-'Voda, teplo, plyn Stav'!CO24</f>
        <v>1084</v>
      </c>
      <c r="CP24" s="1">
        <f>'Voda, teplo, plyn Stav'!CQ24-'Voda, teplo, plyn Stav'!CP24</f>
        <v>707</v>
      </c>
      <c r="CQ24" s="1">
        <f>'Voda, teplo, plyn Stav'!CR24-'Voda, teplo, plyn Stav'!CQ24</f>
        <v>631</v>
      </c>
      <c r="CR24" s="1">
        <f>'Voda, teplo, plyn Stav'!CS24-'Voda, teplo, plyn Stav'!CR24</f>
        <v>261</v>
      </c>
      <c r="CS24" s="1">
        <f>'Voda, teplo, plyn Stav'!CT24-'Voda, teplo, plyn Stav'!CS24</f>
        <v>89</v>
      </c>
      <c r="CT24" s="1">
        <f>'Voda, teplo, plyn Stav'!CU24-'Voda, teplo, plyn Stav'!CT24</f>
        <v>0</v>
      </c>
      <c r="CU24" s="1">
        <f>'Voda, teplo, plyn Stav'!CV24-'Voda, teplo, plyn Stav'!CU24</f>
        <v>1</v>
      </c>
      <c r="CV24" s="1">
        <f>'Voda, teplo, plyn Stav'!CW24-'Voda, teplo, plyn Stav'!CV24</f>
        <v>0</v>
      </c>
      <c r="CW24" s="1">
        <f>'Voda, teplo, plyn Stav'!CX24-'Voda, teplo, plyn Stav'!CW24</f>
        <v>0</v>
      </c>
      <c r="CX24" s="1">
        <f>'Voda, teplo, plyn Stav'!CY24-'Voda, teplo, plyn Stav'!CX24</f>
        <v>282</v>
      </c>
      <c r="CY24" s="1">
        <f>'Voda, teplo, plyn Stav'!CZ24-'Voda, teplo, plyn Stav'!CY24</f>
        <v>757</v>
      </c>
      <c r="CZ24" s="1">
        <f>'Voda, teplo, plyn Stav'!DA24-'Voda, teplo, plyn Stav'!CZ24</f>
        <v>1166</v>
      </c>
    </row>
    <row r="25" spans="1:104" ht="12" hidden="1" customHeight="1">
      <c r="A25" s="1" t="str">
        <f>'Voda, teplo, plyn Stav'!A25</f>
        <v>A</v>
      </c>
      <c r="B25" s="1">
        <f>'Voda, teplo, plyn Stav'!B25</f>
        <v>239</v>
      </c>
      <c r="C25" s="1" t="str">
        <f>'Voda, teplo, plyn Stav'!C25</f>
        <v>Budova 15</v>
      </c>
      <c r="D25" s="1" t="str">
        <f>'Voda, teplo, plyn Stav'!D25</f>
        <v>Topaz</v>
      </c>
      <c r="E25" s="1" t="str">
        <f>'Voda, teplo, plyn Stav'!E25</f>
        <v>Plyn</v>
      </c>
      <c r="F25" s="1">
        <f>'Voda, teplo, plyn Stav'!F25</f>
        <v>15</v>
      </c>
      <c r="G25" s="1">
        <f>'Voda, teplo, plyn Stav'!G25</f>
        <v>0</v>
      </c>
      <c r="H25" s="1">
        <f>'Voda, teplo, plyn Stav'!H25</f>
        <v>0</v>
      </c>
      <c r="I25" s="1" t="str">
        <f>'Voda, teplo, plyn Stav'!I25</f>
        <v>NO6849820-045-11-I</v>
      </c>
      <c r="AO25" s="1">
        <f>'Voda, teplo, plyn Stav'!AP25-'Voda, teplo, plyn Stav'!AO25</f>
        <v>0</v>
      </c>
      <c r="AQ25" s="1">
        <f>'Voda, teplo, plyn Stav'!AR25-'Voda, teplo, plyn Stav'!AP25</f>
        <v>317.85500000000002</v>
      </c>
      <c r="AR25" s="1">
        <f>'Voda, teplo, plyn Stav'!AS25-'Voda, teplo, plyn Stav'!AR25</f>
        <v>503.9</v>
      </c>
      <c r="AS25" s="1">
        <f>'Voda, teplo, plyn Stav'!AT25-'Voda, teplo, plyn Stav'!AS25</f>
        <v>529.1</v>
      </c>
      <c r="AT25" s="1">
        <f>'Voda, teplo, plyn Stav'!AU25-'Voda, teplo, plyn Stav'!AT25</f>
        <v>552</v>
      </c>
      <c r="AU25" s="1">
        <f>'Voda, teplo, plyn Stav'!AV25-'Voda, teplo, plyn Stav'!AU25</f>
        <v>47</v>
      </c>
      <c r="AV25" s="1">
        <f>'Voda, teplo, plyn Stav'!AW25-'Voda, teplo, plyn Stav'!AV25</f>
        <v>0.25</v>
      </c>
      <c r="AW25" s="1">
        <f>'Voda, teplo, plyn Stav'!AX25-'Voda, teplo, plyn Stav'!AW25</f>
        <v>0</v>
      </c>
      <c r="AX25" s="1">
        <f>'Voda, teplo, plyn Stav'!AY25-'Voda, teplo, plyn Stav'!AX25</f>
        <v>0</v>
      </c>
      <c r="AY25" s="1">
        <f>'Voda, teplo, plyn Stav'!AZ25-'Voda, teplo, plyn Stav'!AY25</f>
        <v>0</v>
      </c>
      <c r="AZ25" s="1">
        <f>'Voda, teplo, plyn Stav'!BA25-'Voda, teplo, plyn Stav'!AZ25</f>
        <v>0</v>
      </c>
      <c r="BA25" s="1">
        <f>'Voda, teplo, plyn Stav'!BB25-'Voda, teplo, plyn Stav'!BA25</f>
        <v>0</v>
      </c>
      <c r="BB25" s="1">
        <f>'Voda, teplo, plyn Stav'!BC25-'Voda, teplo, plyn Stav'!BB25</f>
        <v>77.75</v>
      </c>
      <c r="BC25" s="1">
        <f>'Voda, teplo, plyn Stav'!BD25-'Voda, teplo, plyn Stav'!BC25</f>
        <v>429</v>
      </c>
      <c r="BD25" s="1">
        <f>'Voda, teplo, plyn Stav'!BE25-'Voda, teplo, plyn Stav'!BD25</f>
        <v>662</v>
      </c>
      <c r="BE25" s="1">
        <f>'Voda, teplo, plyn Stav'!BF25-'Voda, teplo, plyn Stav'!BE25</f>
        <v>606</v>
      </c>
      <c r="BF25" s="1">
        <f>'Voda, teplo, plyn Stav'!BG25-'Voda, teplo, plyn Stav'!BF25</f>
        <v>589</v>
      </c>
      <c r="BG25" s="1">
        <f>'Voda, teplo, plyn Stav'!BH25-'Voda, teplo, plyn Stav'!BG25</f>
        <v>555</v>
      </c>
      <c r="BH25" s="1">
        <f>'Voda, teplo, plyn Stav'!BI25-'Voda, teplo, plyn Stav'!BH25</f>
        <v>174.5</v>
      </c>
      <c r="BI25" s="1">
        <f>'Voda, teplo, plyn Stav'!BJ25-'Voda, teplo, plyn Stav'!BI25</f>
        <v>2.5</v>
      </c>
      <c r="BJ25" s="1">
        <f>'Voda, teplo, plyn Stav'!BK25-'Voda, teplo, plyn Stav'!BJ25</f>
        <v>0</v>
      </c>
      <c r="BK25" s="1">
        <f>'Voda, teplo, plyn Stav'!BL25-'Voda, teplo, plyn Stav'!BK25</f>
        <v>0</v>
      </c>
      <c r="BL25" s="1">
        <f>'Voda, teplo, plyn Stav'!BM25-'Voda, teplo, plyn Stav'!BL25</f>
        <v>0</v>
      </c>
      <c r="BM25" s="1">
        <f>'Voda, teplo, plyn Stav'!BN25-'Voda, teplo, plyn Stav'!BM25</f>
        <v>0</v>
      </c>
      <c r="BN25" s="1">
        <f>'Voda, teplo, plyn Stav'!BO25-'Voda, teplo, plyn Stav'!BN25</f>
        <v>0</v>
      </c>
      <c r="BO25" s="1">
        <f>'Voda, teplo, plyn Stav'!BP25-'Voda, teplo, plyn Stav'!BO25</f>
        <v>226</v>
      </c>
      <c r="BP25" s="1">
        <f>'Voda, teplo, plyn Stav'!BQ25-'Voda, teplo, plyn Stav'!BP25</f>
        <v>564</v>
      </c>
      <c r="BQ25" s="1">
        <f>'Voda, teplo, plyn Stav'!BR25-'Voda, teplo, plyn Stav'!BQ25</f>
        <v>630</v>
      </c>
      <c r="BR25" s="1">
        <f>'Voda, teplo, plyn Stav'!BS25-'Voda, teplo, plyn Stav'!BR25</f>
        <v>417</v>
      </c>
      <c r="BS25" s="1">
        <f>'Voda, teplo, plyn Stav'!BT25-'Voda, teplo, plyn Stav'!BS25</f>
        <v>119</v>
      </c>
      <c r="BT25" s="1">
        <f>'Voda, teplo, plyn Stav'!BU25-'Voda, teplo, plyn Stav'!BT25</f>
        <v>0</v>
      </c>
      <c r="BU25" s="1">
        <f>'Voda, teplo, plyn Stav'!BV25-'Voda, teplo, plyn Stav'!BU25</f>
        <v>0</v>
      </c>
      <c r="BV25" s="1">
        <f>'Voda, teplo, plyn Stav'!BW25-'Voda, teplo, plyn Stav'!BV25</f>
        <v>0</v>
      </c>
      <c r="BW25" s="1">
        <f>'Voda, teplo, plyn Stav'!BX25-'Voda, teplo, plyn Stav'!BW25</f>
        <v>0</v>
      </c>
      <c r="BX25" s="1">
        <f>'Voda, teplo, plyn Stav'!BY25-'Voda, teplo, plyn Stav'!BX25</f>
        <v>0</v>
      </c>
      <c r="BY25" s="1">
        <f>'Voda, teplo, plyn Stav'!BZ25-'Voda, teplo, plyn Stav'!BY25</f>
        <v>0</v>
      </c>
      <c r="BZ25" s="1">
        <f>'Voda, teplo, plyn Stav'!CA25-'Voda, teplo, plyn Stav'!BZ25</f>
        <v>1</v>
      </c>
      <c r="CA25" s="1">
        <f>'Voda, teplo, plyn Stav'!CB25-'Voda, teplo, plyn Stav'!CA25</f>
        <v>93</v>
      </c>
      <c r="CB25" s="1">
        <f>'Voda, teplo, plyn Stav'!CC25-'Voda, teplo, plyn Stav'!CB25</f>
        <v>409</v>
      </c>
      <c r="CC25" s="1">
        <f>'Voda, teplo, plyn Stav'!CD25-'Voda, teplo, plyn Stav'!CC25</f>
        <v>490</v>
      </c>
      <c r="CD25" s="1">
        <f>'Voda, teplo, plyn Stav'!CE25-'Voda, teplo, plyn Stav'!CD25</f>
        <v>421</v>
      </c>
      <c r="CE25" s="1">
        <f>'Voda, teplo, plyn Stav'!CF25-'Voda, teplo, plyn Stav'!CE25</f>
        <v>160</v>
      </c>
      <c r="CF25" s="1">
        <f>'Voda, teplo, plyn Stav'!CG25-'Voda, teplo, plyn Stav'!CF25</f>
        <v>0</v>
      </c>
      <c r="CG25" s="1">
        <f>'Voda, teplo, plyn Stav'!CH25-'Voda, teplo, plyn Stav'!CG25</f>
        <v>0</v>
      </c>
      <c r="CH25" s="1">
        <f>'Voda, teplo, plyn Stav'!CI25-'Voda, teplo, plyn Stav'!CH25</f>
        <v>0</v>
      </c>
      <c r="CI25" s="1">
        <f>'Voda, teplo, plyn Stav'!CJ25-'Voda, teplo, plyn Stav'!CI25</f>
        <v>0</v>
      </c>
      <c r="CJ25" s="1">
        <f>'Voda, teplo, plyn Stav'!CK25-'Voda, teplo, plyn Stav'!CJ25</f>
        <v>0</v>
      </c>
      <c r="CK25" s="1">
        <f>'Voda, teplo, plyn Stav'!CL25-'Voda, teplo, plyn Stav'!CK25</f>
        <v>0</v>
      </c>
      <c r="CL25" s="1">
        <f>'Voda, teplo, plyn Stav'!CM25-'Voda, teplo, plyn Stav'!CL25</f>
        <v>1</v>
      </c>
      <c r="CM25" s="1">
        <f>'Voda, teplo, plyn Stav'!CN25-'Voda, teplo, plyn Stav'!CM25</f>
        <v>185</v>
      </c>
      <c r="CN25" s="1">
        <f>'Voda, teplo, plyn Stav'!CO25-'Voda, teplo, plyn Stav'!CN25</f>
        <v>341</v>
      </c>
      <c r="CO25" s="1">
        <f>'Voda, teplo, plyn Stav'!CP25-'Voda, teplo, plyn Stav'!CO25</f>
        <v>499</v>
      </c>
      <c r="CP25" s="1">
        <f>'Voda, teplo, plyn Stav'!CQ25-'Voda, teplo, plyn Stav'!CP25</f>
        <v>344</v>
      </c>
      <c r="CQ25" s="1">
        <f>'Voda, teplo, plyn Stav'!CR25-'Voda, teplo, plyn Stav'!CQ25</f>
        <v>208</v>
      </c>
      <c r="CR25" s="1">
        <f>'Voda, teplo, plyn Stav'!CS25-'Voda, teplo, plyn Stav'!CR25</f>
        <v>0</v>
      </c>
      <c r="CS25" s="1">
        <f>'Voda, teplo, plyn Stav'!CT25-'Voda, teplo, plyn Stav'!CS25</f>
        <v>0</v>
      </c>
      <c r="CT25" s="1">
        <f>'Voda, teplo, plyn Stav'!CU25-'Voda, teplo, plyn Stav'!CT25</f>
        <v>0</v>
      </c>
      <c r="CU25" s="1">
        <f>'Voda, teplo, plyn Stav'!CV25-'Voda, teplo, plyn Stav'!CU25</f>
        <v>0</v>
      </c>
      <c r="CV25" s="1">
        <f>'Voda, teplo, plyn Stav'!CW25-'Voda, teplo, plyn Stav'!CV25</f>
        <v>0</v>
      </c>
      <c r="CW25" s="1">
        <f>'Voda, teplo, plyn Stav'!CX25-'Voda, teplo, plyn Stav'!CW25</f>
        <v>0</v>
      </c>
      <c r="CX25" s="1">
        <f>'Voda, teplo, plyn Stav'!CY25-'Voda, teplo, plyn Stav'!CX25</f>
        <v>2</v>
      </c>
      <c r="CY25" s="1">
        <f>'Voda, teplo, plyn Stav'!CZ25-'Voda, teplo, plyn Stav'!CY25</f>
        <v>272</v>
      </c>
      <c r="CZ25" s="1">
        <f>'Voda, teplo, plyn Stav'!DA25-'Voda, teplo, plyn Stav'!CZ25</f>
        <v>499</v>
      </c>
    </row>
    <row r="26" spans="1:104" ht="12" customHeight="1">
      <c r="A26" s="1" t="str">
        <f>'Voda, teplo, plyn Stav'!A26</f>
        <v>A</v>
      </c>
      <c r="B26" s="1">
        <f>'Voda, teplo, plyn Stav'!B26</f>
        <v>241</v>
      </c>
      <c r="C26" s="1" t="str">
        <f>'Voda, teplo, plyn Stav'!C26</f>
        <v>Budova 40</v>
      </c>
      <c r="D26" s="1" t="str">
        <f>'Voda, teplo, plyn Stav'!D26</f>
        <v>CL metal</v>
      </c>
      <c r="E26" s="1" t="str">
        <f>'Voda, teplo, plyn Stav'!E26</f>
        <v>Voda</v>
      </c>
      <c r="F26" s="1">
        <f>'Voda, teplo, plyn Stav'!F26</f>
        <v>40</v>
      </c>
      <c r="G26" s="1" t="str">
        <f>'Voda, teplo, plyn Stav'!G26</f>
        <v>3/4"</v>
      </c>
      <c r="H26" s="1">
        <f>'Voda, teplo, plyn Stav'!H26</f>
        <v>0</v>
      </c>
      <c r="I26" s="1" t="str">
        <f>'Voda, teplo, plyn Stav'!I26</f>
        <v>659400/11</v>
      </c>
      <c r="AO26" s="1">
        <f>'Voda, teplo, plyn Stav'!AP26-'Voda, teplo, plyn Stav'!AO26</f>
        <v>2</v>
      </c>
      <c r="AP26" s="1">
        <f>'Voda, teplo, plyn Stav'!AQ26-'Voda, teplo, plyn Stav'!AP26</f>
        <v>1</v>
      </c>
      <c r="AQ26" s="1">
        <f>'Voda, teplo, plyn Stav'!AR26-'Voda, teplo, plyn Stav'!AQ26</f>
        <v>5</v>
      </c>
      <c r="AR26" s="1">
        <f>'Voda, teplo, plyn Stav'!AS26-'Voda, teplo, plyn Stav'!AR26</f>
        <v>2</v>
      </c>
      <c r="AS26" s="1">
        <f>'Voda, teplo, plyn Stav'!AT26-'Voda, teplo, plyn Stav'!AS26</f>
        <v>9</v>
      </c>
      <c r="AT26" s="1">
        <f>'Voda, teplo, plyn Stav'!AU26-'Voda, teplo, plyn Stav'!AT26</f>
        <v>6</v>
      </c>
      <c r="AU26" s="1">
        <f>'Voda, teplo, plyn Stav'!AV26-'Voda, teplo, plyn Stav'!AU26</f>
        <v>5</v>
      </c>
      <c r="AV26" s="1">
        <f>'Voda, teplo, plyn Stav'!AW26-'Voda, teplo, plyn Stav'!AV26</f>
        <v>6</v>
      </c>
      <c r="AW26" s="1">
        <f>'Voda, teplo, plyn Stav'!AX26-'Voda, teplo, plyn Stav'!AW26</f>
        <v>8</v>
      </c>
      <c r="AX26" s="1">
        <f>'Voda, teplo, plyn Stav'!AY26-'Voda, teplo, plyn Stav'!AX26</f>
        <v>8</v>
      </c>
      <c r="AY26" s="1">
        <f>'Voda, teplo, plyn Stav'!AZ26-'Voda, teplo, plyn Stav'!AY26</f>
        <v>11</v>
      </c>
      <c r="AZ26" s="1">
        <f>'Voda, teplo, plyn Stav'!BA26-'Voda, teplo, plyn Stav'!AZ26</f>
        <v>32</v>
      </c>
      <c r="BA26" s="1">
        <f>'Voda, teplo, plyn Stav'!BB26-'Voda, teplo, plyn Stav'!BA26</f>
        <v>11</v>
      </c>
      <c r="BB26" s="1">
        <f>'Voda, teplo, plyn Stav'!BC26-'Voda, teplo, plyn Stav'!BB26</f>
        <v>16</v>
      </c>
      <c r="BC26" s="1">
        <f>'Voda, teplo, plyn Stav'!BD26-'Voda, teplo, plyn Stav'!BC26</f>
        <v>13</v>
      </c>
      <c r="BD26" s="1">
        <f>'Voda, teplo, plyn Stav'!BE26-'Voda, teplo, plyn Stav'!BD26</f>
        <v>8</v>
      </c>
      <c r="BE26" s="1">
        <f>'Voda, teplo, plyn Stav'!BF26-'Voda, teplo, plyn Stav'!BE26</f>
        <v>10</v>
      </c>
      <c r="BF26" s="1">
        <f>'Voda, teplo, plyn Stav'!BG26-'Voda, teplo, plyn Stav'!BF26</f>
        <v>10</v>
      </c>
      <c r="BG26" s="1">
        <f>'Voda, teplo, plyn Stav'!BH26-'Voda, teplo, plyn Stav'!BG26</f>
        <v>10</v>
      </c>
      <c r="BH26" s="1">
        <f>'Voda, teplo, plyn Stav'!BI26-'Voda, teplo, plyn Stav'!BH26</f>
        <v>11</v>
      </c>
      <c r="BI26" s="1">
        <f>'Voda, teplo, plyn Stav'!BJ26-'Voda, teplo, plyn Stav'!BI26</f>
        <v>35</v>
      </c>
      <c r="BJ26" s="1">
        <f>'Voda, teplo, plyn Stav'!BK26-'Voda, teplo, plyn Stav'!BJ26</f>
        <v>23</v>
      </c>
      <c r="BK26" s="1">
        <f>'Voda, teplo, plyn Stav'!BL26-'Voda, teplo, plyn Stav'!BK26</f>
        <v>27</v>
      </c>
      <c r="BL26" s="1">
        <f>'Voda, teplo, plyn Stav'!BM26-'Voda, teplo, plyn Stav'!BL26</f>
        <v>12</v>
      </c>
      <c r="BM26" s="1">
        <f>'Voda, teplo, plyn Stav'!BN26-'Voda, teplo, plyn Stav'!BM26</f>
        <v>11</v>
      </c>
      <c r="BN26" s="1">
        <f>'Voda, teplo, plyn Stav'!BO26-'Voda, teplo, plyn Stav'!BN26</f>
        <v>19</v>
      </c>
      <c r="BO26" s="1">
        <f>'Voda, teplo, plyn Stav'!BP26-'Voda, teplo, plyn Stav'!BO26</f>
        <v>27</v>
      </c>
      <c r="BP26" s="1">
        <f>'Voda, teplo, plyn Stav'!BQ26-'Voda, teplo, plyn Stav'!BP26</f>
        <v>15</v>
      </c>
      <c r="BQ26" s="1">
        <f>'Voda, teplo, plyn Stav'!BR26-'Voda, teplo, plyn Stav'!BQ26</f>
        <v>11</v>
      </c>
      <c r="BR26" s="1">
        <f>'Voda, teplo, plyn Stav'!BS26-'Voda, teplo, plyn Stav'!BR26</f>
        <v>11</v>
      </c>
      <c r="BS26" s="1">
        <f>'Voda, teplo, plyn Stav'!BT26-'Voda, teplo, plyn Stav'!BS26</f>
        <v>13</v>
      </c>
      <c r="BT26" s="1">
        <f>'Voda, teplo, plyn Stav'!BU26-'Voda, teplo, plyn Stav'!BT26</f>
        <v>17</v>
      </c>
      <c r="BU26" s="1">
        <f>'Voda, teplo, plyn Stav'!BV26-'Voda, teplo, plyn Stav'!BU26</f>
        <v>18</v>
      </c>
      <c r="BV26" s="1">
        <f>'Voda, teplo, plyn Stav'!BW26-'Voda, teplo, plyn Stav'!BV26</f>
        <v>16</v>
      </c>
      <c r="BW26" s="1">
        <f>'Voda, teplo, plyn Stav'!BX26-'Voda, teplo, plyn Stav'!BW26</f>
        <v>14</v>
      </c>
      <c r="BX26" s="1">
        <f>'Voda, teplo, plyn Stav'!BY26-'Voda, teplo, plyn Stav'!BX26</f>
        <v>14</v>
      </c>
      <c r="BY26" s="1">
        <f>'Voda, teplo, plyn Stav'!BZ26-'Voda, teplo, plyn Stav'!BY26</f>
        <v>17</v>
      </c>
      <c r="BZ26" s="1">
        <f>'Voda, teplo, plyn Stav'!CA26-'Voda, teplo, plyn Stav'!BZ26</f>
        <v>16</v>
      </c>
      <c r="CA26" s="1">
        <f>'Voda, teplo, plyn Stav'!CB26-'Voda, teplo, plyn Stav'!CA26</f>
        <v>13</v>
      </c>
      <c r="CB26" s="1">
        <f>'Voda, teplo, plyn Stav'!CC26-'Voda, teplo, plyn Stav'!CB26</f>
        <v>16</v>
      </c>
      <c r="CC26" s="1">
        <f>'Voda, teplo, plyn Stav'!CD26-'Voda, teplo, plyn Stav'!CC26</f>
        <v>16</v>
      </c>
      <c r="CD26" s="1">
        <f>'Voda, teplo, plyn Stav'!CE26-'Voda, teplo, plyn Stav'!CD26</f>
        <v>36</v>
      </c>
      <c r="CE26" s="1">
        <f>'Voda, teplo, plyn Stav'!CF26-'Voda, teplo, plyn Stav'!CE26</f>
        <v>3</v>
      </c>
      <c r="CF26" s="1">
        <f>'Voda, teplo, plyn Stav'!CG26-'Voda, teplo, plyn Stav'!CF26</f>
        <v>0</v>
      </c>
      <c r="CG26" s="1">
        <f>'Voda, teplo, plyn Stav'!CH26-'Voda, teplo, plyn Stav'!CG26</f>
        <v>29</v>
      </c>
      <c r="CH26" s="1">
        <f>'Voda, teplo, plyn Stav'!CI26-'Voda, teplo, plyn Stav'!CH26</f>
        <v>20</v>
      </c>
      <c r="CI26" s="1">
        <f>'Voda, teplo, plyn Stav'!CJ26-'Voda, teplo, plyn Stav'!CI26</f>
        <v>24</v>
      </c>
      <c r="CJ26" s="1">
        <f>'Voda, teplo, plyn Stav'!CK26-'Voda, teplo, plyn Stav'!CJ26</f>
        <v>17</v>
      </c>
      <c r="CK26" s="1">
        <f>'Voda, teplo, plyn Stav'!CL26-'Voda, teplo, plyn Stav'!CK26</f>
        <v>20</v>
      </c>
      <c r="CL26" s="1">
        <f>'Voda, teplo, plyn Stav'!CM26-'Voda, teplo, plyn Stav'!CL26</f>
        <v>19</v>
      </c>
      <c r="CM26" s="1">
        <f>'Voda, teplo, plyn Stav'!CN26-'Voda, teplo, plyn Stav'!CM26</f>
        <v>21</v>
      </c>
      <c r="CN26" s="1">
        <f>'Voda, teplo, plyn Stav'!CO26-'Voda, teplo, plyn Stav'!CN26</f>
        <v>13</v>
      </c>
      <c r="CO26" s="1">
        <f>'Voda, teplo, plyn Stav'!CP26-'Voda, teplo, plyn Stav'!CO26</f>
        <v>14</v>
      </c>
      <c r="CP26" s="1">
        <f>'Voda, teplo, plyn Stav'!CQ26-'Voda, teplo, plyn Stav'!CP26</f>
        <v>14</v>
      </c>
      <c r="CQ26" s="1">
        <f>'Voda, teplo, plyn Stav'!CR26-'Voda, teplo, plyn Stav'!CQ26</f>
        <v>20</v>
      </c>
      <c r="CR26" s="1">
        <f>'Voda, teplo, plyn Stav'!CS26-'Voda, teplo, plyn Stav'!CR26</f>
        <v>20</v>
      </c>
      <c r="CS26" s="1">
        <f>'Voda, teplo, plyn Stav'!CT26-'Voda, teplo, plyn Stav'!CS26</f>
        <v>19</v>
      </c>
      <c r="CT26" s="1">
        <f>'Voda, teplo, plyn Stav'!CU26-'Voda, teplo, plyn Stav'!CT26</f>
        <v>18</v>
      </c>
      <c r="CU26" s="1">
        <f>'Voda, teplo, plyn Stav'!CV26-'Voda, teplo, plyn Stav'!CU26</f>
        <v>16</v>
      </c>
      <c r="CV26" s="1">
        <f>'Voda, teplo, plyn Stav'!CW26-'Voda, teplo, plyn Stav'!CV26</f>
        <v>19</v>
      </c>
      <c r="CW26" s="1">
        <f>'Voda, teplo, plyn Stav'!CX26-'Voda, teplo, plyn Stav'!CW26</f>
        <v>17</v>
      </c>
      <c r="CX26" s="1">
        <f>'Voda, teplo, plyn Stav'!CY26-'Voda, teplo, plyn Stav'!CX26</f>
        <v>15</v>
      </c>
      <c r="CY26" s="1">
        <f>'Voda, teplo, plyn Stav'!CZ26-'Voda, teplo, plyn Stav'!CY26</f>
        <v>18</v>
      </c>
      <c r="CZ26" s="1">
        <f>'Voda, teplo, plyn Stav'!DA26-'Voda, teplo, plyn Stav'!CZ26</f>
        <v>15</v>
      </c>
    </row>
    <row r="27" spans="1:104" ht="12" hidden="1" customHeight="1">
      <c r="A27" s="1" t="str">
        <f>'Voda, teplo, plyn Stav'!A27</f>
        <v>A</v>
      </c>
      <c r="B27" s="1">
        <f>'Voda, teplo, plyn Stav'!B27</f>
        <v>242</v>
      </c>
      <c r="D27" s="1" t="str">
        <f>'Voda, teplo, plyn Stav'!D27</f>
        <v>Interobal</v>
      </c>
      <c r="E27" s="1" t="str">
        <f>'Voda, teplo, plyn Stav'!E27</f>
        <v>Plyn</v>
      </c>
      <c r="H27" s="1" t="str">
        <f>'Voda, teplo, plyn Stav'!H27</f>
        <v>K = 4</v>
      </c>
      <c r="I27" s="1" t="str">
        <f>'Voda, teplo, plyn Stav'!I27</f>
        <v>2419001002</v>
      </c>
      <c r="AP27" s="1">
        <f>('Voda, teplo, plyn Stav'!AQ27-'Voda, teplo, plyn Stav'!AP27)*4</f>
        <v>522.4</v>
      </c>
      <c r="AQ27" s="1">
        <f>('Voda, teplo, plyn Stav'!AR27-'Voda, teplo, plyn Stav'!AQ27)*4</f>
        <v>3344</v>
      </c>
      <c r="AR27" s="1">
        <f>('Voda, teplo, plyn Stav'!AS27-'Voda, teplo, plyn Stav'!AR27)*4.29</f>
        <v>3596.3069999999998</v>
      </c>
      <c r="AS27" s="1">
        <f>('Voda, teplo, plyn Stav'!AT27-'Voda, teplo, plyn Stav'!AS27)*4.295</f>
        <v>4435.4465</v>
      </c>
      <c r="AT27" s="1">
        <f>('Voda, teplo, plyn Stav'!AU27-'Voda, teplo, plyn Stav'!AT27)*4.294</f>
        <v>6041.6579999999994</v>
      </c>
      <c r="AU27" s="1">
        <f>('Voda, teplo, plyn Stav'!AV27-'Voda, teplo, plyn Stav'!AU27)*4.282</f>
        <v>1635.7239999999999</v>
      </c>
      <c r="AV27" s="1">
        <f>('Voda, teplo, plyn Stav'!AW27-'Voda, teplo, plyn Stav'!AV27)*4.237</f>
        <v>746.32636500000183</v>
      </c>
      <c r="AW27" s="1">
        <f>('Voda, teplo, plyn Stav'!AX27-'Voda, teplo, plyn Stav'!AW27)*4.17</f>
        <v>221.48537999999823</v>
      </c>
      <c r="AX27" s="1">
        <f>('Voda, teplo, plyn Stav'!AY27-'Voda, teplo, plyn Stav'!AX27)*4.112</f>
        <v>175.75099199999994</v>
      </c>
      <c r="AY27" s="1">
        <f>('Voda, teplo, plyn Stav'!AZ27-'Voda, teplo, plyn Stav'!AY27)*4.091</f>
        <v>105.92417199999929</v>
      </c>
      <c r="AZ27" s="1">
        <f>('Voda, teplo, plyn Stav'!BA27-'Voda, teplo, plyn Stav'!AZ27)*4.0875</f>
        <v>94.789125000002088</v>
      </c>
      <c r="BA27" s="1">
        <f>('Voda, teplo, plyn Stav'!BB27-'Voda, teplo, plyn Stav'!BA27)*4.15</f>
        <v>164.40639999999996</v>
      </c>
      <c r="BB27" s="1">
        <f>('Voda, teplo, plyn Stav'!BC27-'Voda, teplo, plyn Stav'!BB27)*4.22</f>
        <v>1266.3207199999999</v>
      </c>
      <c r="BC27" s="1">
        <f>('Voda, teplo, plyn Stav'!BD27-'Voda, teplo, plyn Stav'!BC27)*4.26</f>
        <v>3232.8117599999969</v>
      </c>
      <c r="BD27" s="1">
        <f>('Voda, teplo, plyn Stav'!BE27-'Voda, teplo, plyn Stav'!BD27)*4.2432</f>
        <v>3580.2891072000025</v>
      </c>
      <c r="BE27" s="1">
        <f>('Voda, teplo, plyn Stav'!BF27-'Voda, teplo, plyn Stav'!BE27)*4.239</f>
        <v>5102.403758999998</v>
      </c>
      <c r="BF27" s="1">
        <f>('Voda, teplo, plyn Stav'!BG27-'Voda, teplo, plyn Stav'!BF27)*4.2377</f>
        <v>4624.8054196000039</v>
      </c>
      <c r="BG27" s="1">
        <f>('Voda, teplo, plyn Stav'!BH27-'Voda, teplo, plyn Stav'!BG27)*4.2365</f>
        <v>4369.7379249999958</v>
      </c>
      <c r="BH27" s="1">
        <f>('Voda, teplo, plyn Stav'!BI27-'Voda, teplo, plyn Stav'!BH27)*4.32</f>
        <v>1762.1279999999986</v>
      </c>
      <c r="BI27" s="1">
        <f>('Voda, teplo, plyn Stav'!BJ27-'Voda, teplo, plyn Stav'!BI27)*4.3</f>
        <v>204.45640000000293</v>
      </c>
      <c r="BJ27" s="1">
        <f>('Voda, teplo, plyn Stav'!BK27-'Voda, teplo, plyn Stav'!BJ27)*4.265</f>
        <v>145.30854999999875</v>
      </c>
      <c r="BK27" s="1">
        <f>('Voda, teplo, plyn Stav'!BL27-'Voda, teplo, plyn Stav'!BK27)*4.145</f>
        <v>124.75620999999981</v>
      </c>
      <c r="BL27" s="1">
        <f>('Voda, teplo, plyn Stav'!BM27-'Voda, teplo, plyn Stav'!BL27)*4.223</f>
        <v>122.36142500000153</v>
      </c>
      <c r="BM27" s="1">
        <f>('Voda, teplo, plyn Stav'!BN27-'Voda, teplo, plyn Stav'!BM27)*4.27</f>
        <v>155.55183000000036</v>
      </c>
      <c r="BN27" s="1">
        <f>('Voda, teplo, plyn Stav'!BO27-'Voda, teplo, plyn Stav'!BN27)*4.27</f>
        <v>371.83159999999964</v>
      </c>
      <c r="BO27" s="1">
        <f>('Voda, teplo, plyn Stav'!BP27-'Voda, teplo, plyn Stav'!BO27)*4.27</f>
        <v>2707.6070000000013</v>
      </c>
      <c r="BP27" s="1">
        <f>('Voda, teplo, plyn Stav'!BQ27-'Voda, teplo, plyn Stav'!BP27)*4.27</f>
        <v>4115.8529999999982</v>
      </c>
      <c r="BQ27" s="1">
        <f>('Voda, teplo, plyn Stav'!BR27-'Voda, teplo, plyn Stav'!BQ27)*4.27</f>
        <v>4812.29</v>
      </c>
      <c r="BR27" s="1">
        <f>('Voda, teplo, plyn Stav'!BS27-'Voda, teplo, plyn Stav'!BR27)*4.27</f>
        <v>3719.1699999999996</v>
      </c>
      <c r="BS27" s="1">
        <f>('Voda, teplo, plyn Stav'!BT27-'Voda, teplo, plyn Stav'!BS27)*4.27</f>
        <v>2041.0599999999997</v>
      </c>
      <c r="BT27" s="1">
        <f>('Voda, teplo, plyn Stav'!BU27-'Voda, teplo, plyn Stav'!BT27)*4.27</f>
        <v>431.27</v>
      </c>
      <c r="BU27" s="1">
        <f>('Voda, teplo, plyn Stav'!BV27-'Voda, teplo, plyn Stav'!BU27)*4.27</f>
        <v>392.84</v>
      </c>
      <c r="BV27" s="1">
        <f>('Voda, teplo, plyn Stav'!BW27-'Voda, teplo, plyn Stav'!BV27)*4.27</f>
        <v>234.84999999999997</v>
      </c>
      <c r="BW27" s="1">
        <f>('Voda, teplo, plyn Stav'!BX27-'Voda, teplo, plyn Stav'!BW27)*4.27</f>
        <v>157.98999999999998</v>
      </c>
      <c r="BX27" s="1">
        <f>('Voda, teplo, plyn Stav'!BY27-'Voda, teplo, plyn Stav'!BX27)*4.27</f>
        <v>149.44999999999999</v>
      </c>
      <c r="BY27" s="1">
        <f>('Voda, teplo, plyn Stav'!BZ27-'Voda, teplo, plyn Stav'!BY27)*4.27</f>
        <v>213.49999999999997</v>
      </c>
      <c r="BZ27" s="1">
        <f>('Voda, teplo, plyn Stav'!CA27-'Voda, teplo, plyn Stav'!BZ27)*4.27</f>
        <v>721.62999999999988</v>
      </c>
      <c r="CA27" s="1">
        <f>('Voda, teplo, plyn Stav'!CB27-'Voda, teplo, plyn Stav'!CA27)*4.27</f>
        <v>2391.1999999999998</v>
      </c>
      <c r="CB27" s="1">
        <f>('Voda, teplo, plyn Stav'!CC27-'Voda, teplo, plyn Stav'!CB27)*4.27</f>
        <v>3415.9999999999995</v>
      </c>
      <c r="CC27" s="1">
        <f>('Voda, teplo, plyn Stav'!CD27-'Voda, teplo, plyn Stav'!CC27)*4.27</f>
        <v>4863.53</v>
      </c>
      <c r="CD27" s="1">
        <f>('Voda, teplo, plyn Stav'!CE27-'Voda, teplo, plyn Stav'!CD27)*4.27</f>
        <v>3941.2099999999996</v>
      </c>
      <c r="CE27" s="1">
        <f>('Voda, teplo, plyn Stav'!CF27-'Voda, teplo, plyn Stav'!CE27)*4.27</f>
        <v>2527.8399999999997</v>
      </c>
      <c r="CF27" s="1">
        <f>('Voda, teplo, plyn Stav'!CG27-'Voda, teplo, plyn Stav'!CF27)*4.27</f>
        <v>1639.6799999999998</v>
      </c>
      <c r="CG27" s="1">
        <f>('Voda, teplo, plyn Stav'!CH27-'Voda, teplo, plyn Stav'!CG27)*4.27</f>
        <v>315.97999999999996</v>
      </c>
      <c r="CH27" s="1">
        <f>('Voda, teplo, plyn Stav'!CI27-'Voda, teplo, plyn Stav'!CH27)*4.27</f>
        <v>175.07</v>
      </c>
      <c r="CI27" s="1">
        <f>('Voda, teplo, plyn Stav'!CJ27-'Voda, teplo, plyn Stav'!CI27)*4.27</f>
        <v>136.63999999999999</v>
      </c>
      <c r="CJ27" s="1">
        <f>('Voda, teplo, plyn Stav'!CK27-'Voda, teplo, plyn Stav'!CJ27)*4.27</f>
        <v>149.44999999999999</v>
      </c>
      <c r="CK27" s="1">
        <f>('Voda, teplo, plyn Stav'!CL27-'Voda, teplo, plyn Stav'!CK27)*4.27</f>
        <v>204.95999999999998</v>
      </c>
      <c r="CL27" s="1">
        <f>('Voda, teplo, plyn Stav'!CM27-'Voda, teplo, plyn Stav'!CL27)*4.27</f>
        <v>1447.5299999999997</v>
      </c>
      <c r="CM27" s="1">
        <f>('Voda, teplo, plyn Stav'!CN27-'Voda, teplo, plyn Stav'!CM27)*4.27</f>
        <v>2826.74</v>
      </c>
      <c r="CN27" s="1">
        <f>('Voda, teplo, plyn Stav'!CO27-'Voda, teplo, plyn Stav'!CN27)*4.27</f>
        <v>3830.1899999999996</v>
      </c>
      <c r="CO27" s="1">
        <f>('Voda, teplo, plyn Stav'!CP27-'Voda, teplo, plyn Stav'!CO27)*4.27</f>
        <v>5405.82</v>
      </c>
      <c r="CP27" s="1">
        <f>('Voda, teplo, plyn Stav'!CQ27-'Voda, teplo, plyn Stav'!CP27)*4.27</f>
        <v>3360.49</v>
      </c>
      <c r="CQ27" s="1">
        <f>('Voda, teplo, plyn Stav'!CR27-'Voda, teplo, plyn Stav'!CQ27)*4.27</f>
        <v>2920.68</v>
      </c>
      <c r="CR27" s="1">
        <f>('Voda, teplo, plyn Stav'!CS27-'Voda, teplo, plyn Stav'!CR27)*4.27</f>
        <v>892.43</v>
      </c>
      <c r="CS27" s="1">
        <f>('Voda, teplo, plyn Stav'!CT27-'Voda, teplo, plyn Stav'!CS27)*4.27</f>
        <v>418.46</v>
      </c>
      <c r="CT27" s="1">
        <f>('Voda, teplo, plyn Stav'!CU27-'Voda, teplo, plyn Stav'!CT27)*4.27</f>
        <v>222.03999999999996</v>
      </c>
      <c r="CU27" s="1">
        <f>('Voda, teplo, plyn Stav'!CV27-'Voda, teplo, plyn Stav'!CU27)*4.27</f>
        <v>153.71999999999997</v>
      </c>
      <c r="CV27" s="1">
        <f>('Voda, teplo, plyn Stav'!CW27-'Voda, teplo, plyn Stav'!CV27)*4.27</f>
        <v>192.14999999999998</v>
      </c>
      <c r="CW27" s="1">
        <f>('Voda, teplo, plyn Stav'!CX27-'Voda, teplo, plyn Stav'!CW27)*4.27</f>
        <v>226.30999999999997</v>
      </c>
      <c r="CX27" s="1">
        <f>('Voda, teplo, plyn Stav'!CY27-'Voda, teplo, plyn Stav'!CX27)*4.27</f>
        <v>1592.7099999999998</v>
      </c>
      <c r="CY27" s="1">
        <f>('Voda, teplo, plyn Stav'!CZ27-'Voda, teplo, plyn Stav'!CY27)*4.27</f>
        <v>3522.7499999999995</v>
      </c>
      <c r="CZ27" s="1">
        <f>('Voda, teplo, plyn Stav'!DA27-'Voda, teplo, plyn Stav'!CZ27)*4.27</f>
        <v>4180.33</v>
      </c>
    </row>
    <row r="28" spans="1:104" ht="12" hidden="1" customHeight="1">
      <c r="A28" s="1" t="str">
        <f>'Voda, teplo, plyn Stav'!A28</f>
        <v>A</v>
      </c>
      <c r="B28" s="1">
        <f>'Voda, teplo, plyn Stav'!B28</f>
        <v>242</v>
      </c>
      <c r="D28" s="1" t="str">
        <f>'Voda, teplo, plyn Stav'!D28</f>
        <v>Interobal</v>
      </c>
      <c r="E28" s="1" t="str">
        <f>'Voda, teplo, plyn Stav'!E28</f>
        <v>Plyn</v>
      </c>
      <c r="H28" s="1" t="str">
        <f>'Voda, teplo, plyn Stav'!H28</f>
        <v>Přepočítaný m3</v>
      </c>
      <c r="I28" s="1" t="str">
        <f>'Voda, teplo, plyn Stav'!I28</f>
        <v>2419001002</v>
      </c>
      <c r="BL28" s="1">
        <f>'Voda, teplo, plyn Stav'!BM28-'Voda, teplo, plyn Stav'!BL28</f>
        <v>47</v>
      </c>
      <c r="BM28" s="1">
        <f>'Voda, teplo, plyn Stav'!BN28-'Voda, teplo, plyn Stav'!BM28</f>
        <v>158</v>
      </c>
      <c r="BN28" s="1">
        <f>'Voda, teplo, plyn Stav'!BO28-'Voda, teplo, plyn Stav'!BN28</f>
        <v>422</v>
      </c>
      <c r="BO28" s="1">
        <f>'Voda, teplo, plyn Stav'!BP28-'Voda, teplo, plyn Stav'!BO28</f>
        <v>2746</v>
      </c>
      <c r="BP28" s="1">
        <f>'Voda, teplo, plyn Stav'!BQ28-'Voda, teplo, plyn Stav'!BP28</f>
        <v>4213</v>
      </c>
      <c r="BQ28" s="1">
        <f>'Voda, teplo, plyn Stav'!BR28-'Voda, teplo, plyn Stav'!BQ28</f>
        <v>4907</v>
      </c>
      <c r="BR28" s="1">
        <f>'Voda, teplo, plyn Stav'!BS28-'Voda, teplo, plyn Stav'!BR28</f>
        <v>3786</v>
      </c>
      <c r="BS28" s="1">
        <f>'Voda, teplo, plyn Stav'!BT28-'Voda, teplo, plyn Stav'!BS28</f>
        <v>2068</v>
      </c>
      <c r="BT28" s="1">
        <f>'Voda, teplo, plyn Stav'!BU28-'Voda, teplo, plyn Stav'!BT28</f>
        <v>457</v>
      </c>
      <c r="BU28" s="1">
        <f>'Voda, teplo, plyn Stav'!BV28-'Voda, teplo, plyn Stav'!BU28</f>
        <v>396</v>
      </c>
      <c r="BV28" s="1">
        <f>'Voda, teplo, plyn Stav'!BW28-'Voda, teplo, plyn Stav'!BV28</f>
        <v>233</v>
      </c>
      <c r="BW28" s="1">
        <f>'Voda, teplo, plyn Stav'!BX28-'Voda, teplo, plyn Stav'!BW28</f>
        <v>153</v>
      </c>
      <c r="BX28" s="1">
        <f>'Voda, teplo, plyn Stav'!BY28-'Voda, teplo, plyn Stav'!BX28</f>
        <v>150</v>
      </c>
      <c r="BY28" s="1">
        <f>'Voda, teplo, plyn Stav'!BZ28-'Voda, teplo, plyn Stav'!BY28</f>
        <v>213</v>
      </c>
      <c r="BZ28" s="1">
        <f>'Voda, teplo, plyn Stav'!CA28-'Voda, teplo, plyn Stav'!BZ28</f>
        <v>765</v>
      </c>
      <c r="CA28" s="1">
        <f>'Voda, teplo, plyn Stav'!CB28-'Voda, teplo, plyn Stav'!CA28</f>
        <v>2387</v>
      </c>
      <c r="CB28" s="1">
        <f>'Voda, teplo, plyn Stav'!CC28-'Voda, teplo, plyn Stav'!CB28</f>
        <v>3442</v>
      </c>
      <c r="CC28" s="1">
        <f>'Voda, teplo, plyn Stav'!CD28-'Voda, teplo, plyn Stav'!CC28</f>
        <v>4879</v>
      </c>
      <c r="CD28" s="1">
        <f>'Voda, teplo, plyn Stav'!CE28-'Voda, teplo, plyn Stav'!CD28</f>
        <v>3964</v>
      </c>
      <c r="CE28" s="1">
        <f>'Voda, teplo, plyn Stav'!CF28-'Voda, teplo, plyn Stav'!CE28</f>
        <v>2522</v>
      </c>
      <c r="CF28" s="1">
        <f>'Voda, teplo, plyn Stav'!CG28-'Voda, teplo, plyn Stav'!CF28</f>
        <v>1636</v>
      </c>
      <c r="CG28" s="1">
        <f>'Voda, teplo, plyn Stav'!CH28-'Voda, teplo, plyn Stav'!CG28</f>
        <v>350</v>
      </c>
      <c r="CH28" s="1">
        <f>'Voda, teplo, plyn Stav'!CI28-'Voda, teplo, plyn Stav'!CH28</f>
        <v>196</v>
      </c>
      <c r="CI28" s="1">
        <f>'Voda, teplo, plyn Stav'!CJ28-'Voda, teplo, plyn Stav'!CI28</f>
        <v>146</v>
      </c>
      <c r="CJ28" s="1">
        <f>'Voda, teplo, plyn Stav'!CK28-'Voda, teplo, plyn Stav'!CJ28</f>
        <v>145</v>
      </c>
      <c r="CK28" s="1">
        <f>'Voda, teplo, plyn Stav'!CL28-'Voda, teplo, plyn Stav'!CK28</f>
        <v>228</v>
      </c>
      <c r="CL28" s="1">
        <f>'Voda, teplo, plyn Stav'!CM28-'Voda, teplo, plyn Stav'!CL28</f>
        <v>1448</v>
      </c>
      <c r="CM28" s="1">
        <f>'Voda, teplo, plyn Stav'!CN28-'Voda, teplo, plyn Stav'!CM28</f>
        <v>2819</v>
      </c>
      <c r="CN28" s="1">
        <f>'Voda, teplo, plyn Stav'!CO28-'Voda, teplo, plyn Stav'!CN28</f>
        <v>3836</v>
      </c>
      <c r="CO28" s="1">
        <f>'Voda, teplo, plyn Stav'!CP28-'Voda, teplo, plyn Stav'!CO28</f>
        <v>5417</v>
      </c>
      <c r="CP28" s="1">
        <f>'Voda, teplo, plyn Stav'!CQ28-'Voda, teplo, plyn Stav'!CP28</f>
        <v>3340</v>
      </c>
      <c r="CQ28" s="1">
        <f>'Voda, teplo, plyn Stav'!CR28-'Voda, teplo, plyn Stav'!CQ28</f>
        <v>2882</v>
      </c>
      <c r="CR28" s="1">
        <f>'Voda, teplo, plyn Stav'!CS28-'Voda, teplo, plyn Stav'!CR28</f>
        <v>875</v>
      </c>
      <c r="CS28" s="1">
        <f>'Voda, teplo, plyn Stav'!CT28-'Voda, teplo, plyn Stav'!CS28</f>
        <v>415</v>
      </c>
      <c r="CT28" s="1">
        <f>'Voda, teplo, plyn Stav'!CU28-'Voda, teplo, plyn Stav'!CT28</f>
        <v>222</v>
      </c>
      <c r="CU28" s="1">
        <f>'Voda, teplo, plyn Stav'!CV28-'Voda, teplo, plyn Stav'!CU28</f>
        <v>149</v>
      </c>
      <c r="CV28" s="1">
        <f>'Voda, teplo, plyn Stav'!CW28-'Voda, teplo, plyn Stav'!CV28</f>
        <v>192</v>
      </c>
      <c r="CW28" s="1">
        <f>'Voda, teplo, plyn Stav'!CX28-'Voda, teplo, plyn Stav'!CW28</f>
        <v>219</v>
      </c>
      <c r="CX28" s="1">
        <f>'Voda, teplo, plyn Stav'!CY28-'Voda, teplo, plyn Stav'!CX28</f>
        <v>1568</v>
      </c>
      <c r="CY28" s="1">
        <f>'Voda, teplo, plyn Stav'!CZ28-'Voda, teplo, plyn Stav'!CY28</f>
        <v>3442</v>
      </c>
      <c r="CZ28" s="1">
        <f>'Voda, teplo, plyn Stav'!DA28-'Voda, teplo, plyn Stav'!CZ28</f>
        <v>4113</v>
      </c>
    </row>
    <row r="29" spans="1:104" ht="12" hidden="1" customHeight="1">
      <c r="A29" s="1" t="str">
        <f>'Voda, teplo, plyn Stav'!A29</f>
        <v>A</v>
      </c>
      <c r="B29" s="1">
        <f>'Voda, teplo, plyn Stav'!B29</f>
        <v>243</v>
      </c>
      <c r="C29" s="1" t="str">
        <f>'Voda, teplo, plyn Stav'!C29</f>
        <v>Kompresor</v>
      </c>
      <c r="D29" s="1">
        <f>'Voda, teplo, plyn Stav'!D29</f>
        <v>0</v>
      </c>
      <c r="E29" s="1" t="str">
        <f>'Voda, teplo, plyn Stav'!E29</f>
        <v>Vzduch</v>
      </c>
      <c r="H29" s="1" t="str">
        <f>'Voda, teplo, plyn Stav'!H29</f>
        <v>malý</v>
      </c>
      <c r="I29" s="1">
        <f>'Voda, teplo, plyn Stav'!I29</f>
        <v>0</v>
      </c>
      <c r="AS29" s="1">
        <f>('Voda, teplo, plyn Stav'!AT29-'Voda, teplo, plyn Stav'!AS29)</f>
        <v>32</v>
      </c>
      <c r="AT29" s="1">
        <f>('Voda, teplo, plyn Stav'!AU29-'Voda, teplo, plyn Stav'!AT29)</f>
        <v>29</v>
      </c>
      <c r="AU29" s="1">
        <f>('Voda, teplo, plyn Stav'!AV29-'Voda, teplo, plyn Stav'!AU29)</f>
        <v>42</v>
      </c>
      <c r="AV29" s="1">
        <f>('Voda, teplo, plyn Stav'!AW29-'Voda, teplo, plyn Stav'!AV29)</f>
        <v>54</v>
      </c>
      <c r="AW29" s="1">
        <f>('Voda, teplo, plyn Stav'!AX29-'Voda, teplo, plyn Stav'!AW29)</f>
        <v>57</v>
      </c>
      <c r="AX29" s="1">
        <f>('Voda, teplo, plyn Stav'!AY29-'Voda, teplo, plyn Stav'!AX29)</f>
        <v>108</v>
      </c>
      <c r="AY29" s="1">
        <f>('Voda, teplo, plyn Stav'!AZ29-'Voda, teplo, plyn Stav'!AY29)</f>
        <v>204</v>
      </c>
      <c r="AZ29" s="1">
        <f>('Voda, teplo, plyn Stav'!BA29-'Voda, teplo, plyn Stav'!AZ29)</f>
        <v>41</v>
      </c>
      <c r="BA29" s="1">
        <f>('Voda, teplo, plyn Stav'!BB29-'Voda, teplo, plyn Stav'!BA29)</f>
        <v>1</v>
      </c>
      <c r="BB29" s="1">
        <f>('Voda, teplo, plyn Stav'!BC29-'Voda, teplo, plyn Stav'!BB29)</f>
        <v>3</v>
      </c>
      <c r="BC29" s="1">
        <f>('Voda, teplo, plyn Stav'!BD29-'Voda, teplo, plyn Stav'!BC29)</f>
        <v>6</v>
      </c>
      <c r="BD29" s="1">
        <f>('Voda, teplo, plyn Stav'!BE29-'Voda, teplo, plyn Stav'!BD29)</f>
        <v>7</v>
      </c>
      <c r="BE29" s="1">
        <f>('Voda, teplo, plyn Stav'!BF29-'Voda, teplo, plyn Stav'!BE29)</f>
        <v>12</v>
      </c>
      <c r="BF29" s="1">
        <f>('Voda, teplo, plyn Stav'!BG29-'Voda, teplo, plyn Stav'!BF29)</f>
        <v>27</v>
      </c>
      <c r="BG29" s="1">
        <f>('Voda, teplo, plyn Stav'!BH29-'Voda, teplo, plyn Stav'!BG29)</f>
        <v>30</v>
      </c>
      <c r="BH29" s="1">
        <f>('Voda, teplo, plyn Stav'!BI29-'Voda, teplo, plyn Stav'!BH29)</f>
        <v>35</v>
      </c>
      <c r="BI29" s="1">
        <f>('Voda, teplo, plyn Stav'!BJ29-'Voda, teplo, plyn Stav'!BI29)</f>
        <v>44</v>
      </c>
      <c r="BJ29" s="1">
        <f>('Voda, teplo, plyn Stav'!BK29-'Voda, teplo, plyn Stav'!BJ29)</f>
        <v>166</v>
      </c>
      <c r="BK29" s="1">
        <f>('Voda, teplo, plyn Stav'!BL29-'Voda, teplo, plyn Stav'!BK29)</f>
        <v>9</v>
      </c>
      <c r="BL29" s="1">
        <f>('Voda, teplo, plyn Stav'!BM29-'Voda, teplo, plyn Stav'!BL29)</f>
        <v>2</v>
      </c>
      <c r="BM29" s="1">
        <f>('Voda, teplo, plyn Stav'!BN29-'Voda, teplo, plyn Stav'!BM29)</f>
        <v>3</v>
      </c>
      <c r="BN29" s="1">
        <f>('Voda, teplo, plyn Stav'!BO29-'Voda, teplo, plyn Stav'!BN29)</f>
        <v>3</v>
      </c>
      <c r="BO29" s="1">
        <f>('Voda, teplo, plyn Stav'!BP29-'Voda, teplo, plyn Stav'!BO29)</f>
        <v>7</v>
      </c>
      <c r="BP29" s="1">
        <f>('Voda, teplo, plyn Stav'!BQ29-'Voda, teplo, plyn Stav'!BP29)</f>
        <v>3</v>
      </c>
      <c r="BQ29" s="1">
        <f>('Voda, teplo, plyn Stav'!BR29-'Voda, teplo, plyn Stav'!BQ29)</f>
        <v>3</v>
      </c>
      <c r="BR29" s="1">
        <f>('Voda, teplo, plyn Stav'!BS29-'Voda, teplo, plyn Stav'!BR29)</f>
        <v>22</v>
      </c>
      <c r="BS29" s="1">
        <f>('Voda, teplo, plyn Stav'!BT29-'Voda, teplo, plyn Stav'!BS29)</f>
        <v>1</v>
      </c>
      <c r="BT29" s="1">
        <f>('Voda, teplo, plyn Stav'!BU29-'Voda, teplo, plyn Stav'!BT29)</f>
        <v>14</v>
      </c>
      <c r="BU29" s="1">
        <f>('Voda, teplo, plyn Stav'!BV29-'Voda, teplo, plyn Stav'!BU29)</f>
        <v>7</v>
      </c>
      <c r="BV29" s="1">
        <f>('Voda, teplo, plyn Stav'!BW29-'Voda, teplo, plyn Stav'!BV29)</f>
        <v>7</v>
      </c>
      <c r="BW29" s="1">
        <f>('Voda, teplo, plyn Stav'!BX29-'Voda, teplo, plyn Stav'!BW29)</f>
        <v>9</v>
      </c>
      <c r="BX29" s="1">
        <f>('Voda, teplo, plyn Stav'!BY29-'Voda, teplo, plyn Stav'!BX29)</f>
        <v>46</v>
      </c>
      <c r="BY29" s="1">
        <f>('Voda, teplo, plyn Stav'!BZ29-'Voda, teplo, plyn Stav'!BY29)</f>
        <v>183</v>
      </c>
      <c r="BZ29" s="1">
        <f>('Voda, teplo, plyn Stav'!CA29-'Voda, teplo, plyn Stav'!BZ29)</f>
        <v>98</v>
      </c>
      <c r="CA29" s="1">
        <f>('Voda, teplo, plyn Stav'!CB29-'Voda, teplo, plyn Stav'!CA29)</f>
        <v>6</v>
      </c>
      <c r="CB29" s="1">
        <f>('Voda, teplo, plyn Stav'!CC29-'Voda, teplo, plyn Stav'!CB29)</f>
        <v>12</v>
      </c>
      <c r="CC29" s="1">
        <f>('Voda, teplo, plyn Stav'!CD29-'Voda, teplo, plyn Stav'!CC29)</f>
        <v>3</v>
      </c>
      <c r="CD29" s="1">
        <f>('Voda, teplo, plyn Stav'!CE29-'Voda, teplo, plyn Stav'!CD29)</f>
        <v>23</v>
      </c>
      <c r="CE29" s="1">
        <f>('Voda, teplo, plyn Stav'!CF29-'Voda, teplo, plyn Stav'!CE29)</f>
        <v>23</v>
      </c>
      <c r="CF29" s="1">
        <f>('Voda, teplo, plyn Stav'!CG29-'Voda, teplo, plyn Stav'!CF29)</f>
        <v>6</v>
      </c>
      <c r="CG29" s="1">
        <f>('Voda, teplo, plyn Stav'!CH29-'Voda, teplo, plyn Stav'!CG29)</f>
        <v>237</v>
      </c>
      <c r="CH29" s="1">
        <f>('Voda, teplo, plyn Stav'!CI29-'Voda, teplo, plyn Stav'!CH29)</f>
        <v>-8243</v>
      </c>
      <c r="CI29" s="1">
        <f>('Voda, teplo, plyn Stav'!CJ29-'Voda, teplo, plyn Stav'!CI29)</f>
        <v>0</v>
      </c>
      <c r="CJ29" s="1">
        <f>('Voda, teplo, plyn Stav'!CK29-'Voda, teplo, plyn Stav'!CJ29)</f>
        <v>0</v>
      </c>
      <c r="CK29" s="1">
        <f>('Voda, teplo, plyn Stav'!CL29-'Voda, teplo, plyn Stav'!CK29)</f>
        <v>0</v>
      </c>
      <c r="CL29" s="1">
        <f>('Voda, teplo, plyn Stav'!CM29-'Voda, teplo, plyn Stav'!CL29)</f>
        <v>7178</v>
      </c>
      <c r="CM29" s="1">
        <f>('Voda, teplo, plyn Stav'!CN29-'Voda, teplo, plyn Stav'!CM29)</f>
        <v>232</v>
      </c>
      <c r="CN29" s="1">
        <f>('Voda, teplo, plyn Stav'!CO29-'Voda, teplo, plyn Stav'!CN29)</f>
        <v>156</v>
      </c>
      <c r="CO29" s="1">
        <f>('Voda, teplo, plyn Stav'!CP29-'Voda, teplo, plyn Stav'!CO29)</f>
        <v>184</v>
      </c>
      <c r="CP29" s="1">
        <f>('Voda, teplo, plyn Stav'!CQ29-'Voda, teplo, plyn Stav'!CP29)</f>
        <v>214</v>
      </c>
      <c r="CQ29" s="1">
        <f>('Voda, teplo, plyn Stav'!CR29-'Voda, teplo, plyn Stav'!CQ29)</f>
        <v>0</v>
      </c>
      <c r="CR29" s="1">
        <f>('Voda, teplo, plyn Stav'!CS29-'Voda, teplo, plyn Stav'!CR29)</f>
        <v>0</v>
      </c>
      <c r="CS29" s="1">
        <f>('Voda, teplo, plyn Stav'!CT29-'Voda, teplo, plyn Stav'!CS29)</f>
        <v>552</v>
      </c>
      <c r="CT29" s="1">
        <f>('Voda, teplo, plyn Stav'!CU29-'Voda, teplo, plyn Stav'!CT29)</f>
        <v>198</v>
      </c>
      <c r="CU29" s="1">
        <f>('Voda, teplo, plyn Stav'!CV29-'Voda, teplo, plyn Stav'!CU29)</f>
        <v>174</v>
      </c>
      <c r="CV29" s="1">
        <f>('Voda, teplo, plyn Stav'!CW29-'Voda, teplo, plyn Stav'!CV29)</f>
        <v>203</v>
      </c>
      <c r="CW29" s="1">
        <f>('Voda, teplo, plyn Stav'!CX29-'Voda, teplo, plyn Stav'!CW29)</f>
        <v>215</v>
      </c>
      <c r="CX29" s="1">
        <f>('Voda, teplo, plyn Stav'!CY29-'Voda, teplo, plyn Stav'!CX29)</f>
        <v>136</v>
      </c>
      <c r="CY29" s="1">
        <f>('Voda, teplo, plyn Stav'!CZ29-'Voda, teplo, plyn Stav'!CY29)</f>
        <v>242</v>
      </c>
      <c r="CZ29" s="1">
        <f>('Voda, teplo, plyn Stav'!DA29-'Voda, teplo, plyn Stav'!CZ29)</f>
        <v>0</v>
      </c>
    </row>
    <row r="30" spans="1:104" ht="12" hidden="1" customHeight="1">
      <c r="A30" s="1" t="str">
        <f>'Voda, teplo, plyn Stav'!A30</f>
        <v>A</v>
      </c>
      <c r="B30" s="1">
        <f>'Voda, teplo, plyn Stav'!B30</f>
        <v>244</v>
      </c>
      <c r="C30" s="1" t="str">
        <f>'Voda, teplo, plyn Stav'!C30</f>
        <v>Kompresor</v>
      </c>
      <c r="D30" s="1">
        <f>'Voda, teplo, plyn Stav'!D30</f>
        <v>0</v>
      </c>
      <c r="E30" s="1" t="str">
        <f>'Voda, teplo, plyn Stav'!E30</f>
        <v>Vzduch</v>
      </c>
      <c r="H30" s="1" t="str">
        <f>'Voda, teplo, plyn Stav'!H30</f>
        <v>velký</v>
      </c>
      <c r="I30" s="1">
        <f>'Voda, teplo, plyn Stav'!I30</f>
        <v>0</v>
      </c>
      <c r="AX30" s="1">
        <f>('Voda, teplo, plyn Stav'!AY30-'Voda, teplo, plyn Stav'!AX30)</f>
        <v>3</v>
      </c>
      <c r="AY30" s="1">
        <f>('Voda, teplo, plyn Stav'!AZ30-'Voda, teplo, plyn Stav'!AY30)</f>
        <v>30</v>
      </c>
      <c r="AZ30" s="1">
        <f>('Voda, teplo, plyn Stav'!BA30-'Voda, teplo, plyn Stav'!AZ30)</f>
        <v>183</v>
      </c>
      <c r="BA30" s="1">
        <f>('Voda, teplo, plyn Stav'!BB30-'Voda, teplo, plyn Stav'!BA30)</f>
        <v>237</v>
      </c>
      <c r="BB30" s="1">
        <f>('Voda, teplo, plyn Stav'!BC30-'Voda, teplo, plyn Stav'!BB30)</f>
        <v>357</v>
      </c>
      <c r="BC30" s="1">
        <f>('Voda, teplo, plyn Stav'!BD30-'Voda, teplo, plyn Stav'!BC30)</f>
        <v>368</v>
      </c>
      <c r="BD30" s="1">
        <f>('Voda, teplo, plyn Stav'!BE30-'Voda, teplo, plyn Stav'!BD30)</f>
        <v>215</v>
      </c>
      <c r="BE30" s="1">
        <f>('Voda, teplo, plyn Stav'!BF30-'Voda, teplo, plyn Stav'!BE30)</f>
        <v>335</v>
      </c>
      <c r="BF30" s="1">
        <f>('Voda, teplo, plyn Stav'!BG30-'Voda, teplo, plyn Stav'!BF30)</f>
        <v>319</v>
      </c>
      <c r="BG30" s="1">
        <f>('Voda, teplo, plyn Stav'!BH30-'Voda, teplo, plyn Stav'!BG30)</f>
        <v>379</v>
      </c>
      <c r="BH30" s="1">
        <f>('Voda, teplo, plyn Stav'!BI30-'Voda, teplo, plyn Stav'!BH30)</f>
        <v>366</v>
      </c>
      <c r="BI30" s="1">
        <f>('Voda, teplo, plyn Stav'!BJ30-'Voda, teplo, plyn Stav'!BI30)</f>
        <v>350</v>
      </c>
      <c r="BJ30" s="1">
        <f>('Voda, teplo, plyn Stav'!BK30-'Voda, teplo, plyn Stav'!BJ30)</f>
        <v>472</v>
      </c>
      <c r="BK30" s="1">
        <f>('Voda, teplo, plyn Stav'!BL30-'Voda, teplo, plyn Stav'!BK30)</f>
        <v>318</v>
      </c>
      <c r="BL30" s="1">
        <f>('Voda, teplo, plyn Stav'!BM30-'Voda, teplo, plyn Stav'!BL30)</f>
        <v>312</v>
      </c>
      <c r="BM30" s="1">
        <f>('Voda, teplo, plyn Stav'!BN30-'Voda, teplo, plyn Stav'!BM30)</f>
        <v>338</v>
      </c>
      <c r="BN30" s="1">
        <f>('Voda, teplo, plyn Stav'!BO30-'Voda, teplo, plyn Stav'!BN30)</f>
        <v>376</v>
      </c>
      <c r="BO30" s="1">
        <f>('Voda, teplo, plyn Stav'!BP30-'Voda, teplo, plyn Stav'!BO30)</f>
        <v>324</v>
      </c>
      <c r="BP30" s="1">
        <f>('Voda, teplo, plyn Stav'!BQ30-'Voda, teplo, plyn Stav'!BP30)</f>
        <v>267</v>
      </c>
      <c r="BQ30" s="1">
        <f>('Voda, teplo, plyn Stav'!BR30-'Voda, teplo, plyn Stav'!BQ30)</f>
        <v>314</v>
      </c>
      <c r="BW30" s="1">
        <f>('Voda, teplo, plyn Stav'!BX30-'Voda, teplo, plyn Stav'!BW30)</f>
        <v>451</v>
      </c>
      <c r="BX30" s="1">
        <f>('Voda, teplo, plyn Stav'!BY30-'Voda, teplo, plyn Stav'!BX30)</f>
        <v>821</v>
      </c>
      <c r="BY30" s="1">
        <f>('Voda, teplo, plyn Stav'!BZ30-'Voda, teplo, plyn Stav'!BY30)</f>
        <v>0</v>
      </c>
      <c r="BZ30" s="1">
        <f>('Voda, teplo, plyn Stav'!CA30-'Voda, teplo, plyn Stav'!BZ30)</f>
        <v>-299</v>
      </c>
      <c r="CA30" s="1">
        <f>('Voda, teplo, plyn Stav'!CB30-'Voda, teplo, plyn Stav'!CA30)</f>
        <v>355</v>
      </c>
      <c r="CB30" s="1">
        <f>('Voda, teplo, plyn Stav'!CC30-'Voda, teplo, plyn Stav'!CB30)</f>
        <v>279</v>
      </c>
      <c r="CC30" s="1">
        <f>('Voda, teplo, plyn Stav'!CD30-'Voda, teplo, plyn Stav'!CC30)</f>
        <v>372</v>
      </c>
      <c r="CD30" s="1">
        <f>('Voda, teplo, plyn Stav'!CE30-'Voda, teplo, plyn Stav'!CD30)</f>
        <v>469</v>
      </c>
      <c r="CE30" s="1">
        <f>('Voda, teplo, plyn Stav'!CF30-'Voda, teplo, plyn Stav'!CE30)</f>
        <v>524</v>
      </c>
      <c r="CF30" s="1">
        <f>('Voda, teplo, plyn Stav'!CG30-'Voda, teplo, plyn Stav'!CF30)</f>
        <v>544</v>
      </c>
      <c r="CG30" s="1">
        <f>('Voda, teplo, plyn Stav'!CH30-'Voda, teplo, plyn Stav'!CG30)</f>
        <v>0</v>
      </c>
      <c r="CH30" s="1">
        <f>('Voda, teplo, plyn Stav'!CI30-'Voda, teplo, plyn Stav'!CH30)</f>
        <v>269</v>
      </c>
      <c r="CI30" s="1">
        <f>('Voda, teplo, plyn Stav'!CJ30-'Voda, teplo, plyn Stav'!CI30)</f>
        <v>653</v>
      </c>
      <c r="CJ30" s="1">
        <f>('Voda, teplo, plyn Stav'!CK30-'Voda, teplo, plyn Stav'!CJ30)</f>
        <v>660</v>
      </c>
      <c r="CK30" s="1">
        <f>('Voda, teplo, plyn Stav'!CL30-'Voda, teplo, plyn Stav'!CK30)</f>
        <v>666</v>
      </c>
      <c r="CL30" s="1">
        <f>('Voda, teplo, plyn Stav'!CM30-'Voda, teplo, plyn Stav'!CL30)</f>
        <v>151</v>
      </c>
      <c r="CM30" s="1">
        <f>('Voda, teplo, plyn Stav'!CN30-'Voda, teplo, plyn Stav'!CM30)</f>
        <v>0</v>
      </c>
      <c r="CN30" s="1">
        <f>('Voda, teplo, plyn Stav'!CO30-'Voda, teplo, plyn Stav'!CN30)</f>
        <v>0</v>
      </c>
      <c r="CO30" s="1">
        <f>('Voda, teplo, plyn Stav'!CP30-'Voda, teplo, plyn Stav'!CO30)</f>
        <v>0</v>
      </c>
      <c r="CP30" s="1">
        <f>('Voda, teplo, plyn Stav'!CQ30-'Voda, teplo, plyn Stav'!CP30)</f>
        <v>0</v>
      </c>
      <c r="CQ30" s="1">
        <f>('Voda, teplo, plyn Stav'!CR30-'Voda, teplo, plyn Stav'!CQ30)</f>
        <v>237</v>
      </c>
      <c r="CR30" s="1">
        <f>('Voda, teplo, plyn Stav'!CS30-'Voda, teplo, plyn Stav'!CR30)</f>
        <v>3</v>
      </c>
      <c r="CS30" s="1">
        <f>('Voda, teplo, plyn Stav'!CT30-'Voda, teplo, plyn Stav'!CS30)</f>
        <v>49</v>
      </c>
      <c r="CT30" s="1">
        <f>('Voda, teplo, plyn Stav'!CU30-'Voda, teplo, plyn Stav'!CT30)</f>
        <v>0</v>
      </c>
      <c r="CU30" s="1">
        <f>('Voda, teplo, plyn Stav'!CV30-'Voda, teplo, plyn Stav'!CU30)</f>
        <v>43</v>
      </c>
      <c r="CV30" s="1">
        <f>('Voda, teplo, plyn Stav'!CW30-'Voda, teplo, plyn Stav'!CV30)</f>
        <v>0</v>
      </c>
      <c r="CW30" s="1">
        <f>('Voda, teplo, plyn Stav'!CX30-'Voda, teplo, plyn Stav'!CW30)</f>
        <v>0</v>
      </c>
      <c r="CX30" s="1">
        <f>('Voda, teplo, plyn Stav'!CY30-'Voda, teplo, plyn Stav'!CX30)</f>
        <v>0</v>
      </c>
      <c r="CY30" s="1">
        <f>('Voda, teplo, plyn Stav'!CZ30-'Voda, teplo, plyn Stav'!CY30)</f>
        <v>0</v>
      </c>
      <c r="CZ30" s="1">
        <f>('Voda, teplo, plyn Stav'!DA30-'Voda, teplo, plyn Stav'!CZ30)</f>
        <v>595</v>
      </c>
    </row>
    <row r="31" spans="1:104" ht="12" customHeight="1">
      <c r="A31" s="1" t="str">
        <f>'Voda, teplo, plyn Stav'!A31</f>
        <v>A</v>
      </c>
      <c r="B31" s="1">
        <f>'Voda, teplo, plyn Stav'!B31</f>
        <v>247</v>
      </c>
      <c r="C31" s="1" t="str">
        <f>'Voda, teplo, plyn Stav'!C31</f>
        <v>Budova 15</v>
      </c>
      <c r="D31" s="1" t="str">
        <f>'Voda, teplo, plyn Stav'!D31</f>
        <v>Monos</v>
      </c>
      <c r="E31" s="1" t="str">
        <f>'Voda, teplo, plyn Stav'!E31</f>
        <v>Voda</v>
      </c>
      <c r="F31" s="1">
        <f>'Voda, teplo, plyn Stav'!F31</f>
        <v>15</v>
      </c>
      <c r="G31" s="1" t="str">
        <f>'Voda, teplo, plyn Stav'!G31</f>
        <v>3/4"</v>
      </c>
      <c r="H31" s="1">
        <f>'Voda, teplo, plyn Stav'!H31</f>
        <v>0</v>
      </c>
      <c r="I31" s="1" t="str">
        <f>'Voda, teplo, plyn Stav'!I31</f>
        <v>573 542 1-91</v>
      </c>
      <c r="AY31" s="1">
        <f>('Voda, teplo, plyn Stav'!AZ31-'Voda, teplo, plyn Stav'!AY31)</f>
        <v>2</v>
      </c>
      <c r="AZ31" s="1">
        <f>('Voda, teplo, plyn Stav'!BA31-'Voda, teplo, plyn Stav'!AZ31)</f>
        <v>2</v>
      </c>
      <c r="BA31" s="1">
        <f>('Voda, teplo, plyn Stav'!BB31-'Voda, teplo, plyn Stav'!BA31)</f>
        <v>2</v>
      </c>
      <c r="BB31" s="1">
        <f>('Voda, teplo, plyn Stav'!BC31-'Voda, teplo, plyn Stav'!BB31)</f>
        <v>3</v>
      </c>
      <c r="BC31" s="1">
        <f>('Voda, teplo, plyn Stav'!BD31-'Voda, teplo, plyn Stav'!BC31)</f>
        <v>0</v>
      </c>
      <c r="BD31" s="1">
        <f>('Voda, teplo, plyn Stav'!BE31-'Voda, teplo, plyn Stav'!BD31)</f>
        <v>1</v>
      </c>
      <c r="BE31" s="1">
        <f>('Voda, teplo, plyn Stav'!BF31-'Voda, teplo, plyn Stav'!BE31)</f>
        <v>4</v>
      </c>
      <c r="BF31" s="1">
        <f>('Voda, teplo, plyn Stav'!BG31-'Voda, teplo, plyn Stav'!BF31)</f>
        <v>2</v>
      </c>
      <c r="BG31" s="1">
        <f>('Voda, teplo, plyn Stav'!BH31-'Voda, teplo, plyn Stav'!BG31)</f>
        <v>0</v>
      </c>
      <c r="BH31" s="1">
        <f>('Voda, teplo, plyn Stav'!BI31-'Voda, teplo, plyn Stav'!BH31)</f>
        <v>0</v>
      </c>
      <c r="BI31" s="1">
        <f>('Voda, teplo, plyn Stav'!BJ31-'Voda, teplo, plyn Stav'!BI31)</f>
        <v>0</v>
      </c>
      <c r="BJ31" s="1">
        <f>('Voda, teplo, plyn Stav'!BK31-'Voda, teplo, plyn Stav'!BJ31)</f>
        <v>1</v>
      </c>
      <c r="BK31" s="1">
        <f>('Voda, teplo, plyn Stav'!BL31-'Voda, teplo, plyn Stav'!BK31)</f>
        <v>5</v>
      </c>
      <c r="BL31" s="1">
        <f>('Voda, teplo, plyn Stav'!BM31-'Voda, teplo, plyn Stav'!BL31)</f>
        <v>1</v>
      </c>
      <c r="BM31" s="1">
        <f>('Voda, teplo, plyn Stav'!BN31-'Voda, teplo, plyn Stav'!BM31)</f>
        <v>1</v>
      </c>
      <c r="BN31" s="1">
        <f>('Voda, teplo, plyn Stav'!BO31-'Voda, teplo, plyn Stav'!BN31)</f>
        <v>1</v>
      </c>
      <c r="BO31" s="1">
        <f>('Voda, teplo, plyn Stav'!BP31-'Voda, teplo, plyn Stav'!BO31)</f>
        <v>7</v>
      </c>
      <c r="BP31" s="1">
        <f>('Voda, teplo, plyn Stav'!BQ31-'Voda, teplo, plyn Stav'!BP31)</f>
        <v>1</v>
      </c>
      <c r="BQ31" s="1">
        <f>('Voda, teplo, plyn Stav'!BR31-'Voda, teplo, plyn Stav'!BQ31)</f>
        <v>1</v>
      </c>
      <c r="BR31" s="1">
        <f>('Voda, teplo, plyn Stav'!BS31-'Voda, teplo, plyn Stav'!BR31)</f>
        <v>13</v>
      </c>
      <c r="BS31" s="1">
        <f>('Voda, teplo, plyn Stav'!BT31-'Voda, teplo, plyn Stav'!BS31)</f>
        <v>1</v>
      </c>
      <c r="BT31" s="1">
        <f>('Voda, teplo, plyn Stav'!BU31-'Voda, teplo, plyn Stav'!BT31)</f>
        <v>2</v>
      </c>
      <c r="BU31" s="1">
        <f>('Voda, teplo, plyn Stav'!BV31-'Voda, teplo, plyn Stav'!BU31)</f>
        <v>2</v>
      </c>
      <c r="BV31" s="1">
        <f>('Voda, teplo, plyn Stav'!BW31-'Voda, teplo, plyn Stav'!BV31)</f>
        <v>2</v>
      </c>
      <c r="BW31" s="1">
        <f>('Voda, teplo, plyn Stav'!BX31-'Voda, teplo, plyn Stav'!BW31)</f>
        <v>1</v>
      </c>
      <c r="BX31" s="1">
        <f>('Voda, teplo, plyn Stav'!BY31-'Voda, teplo, plyn Stav'!BX31)</f>
        <v>1</v>
      </c>
      <c r="BY31" s="1">
        <f>('Voda, teplo, plyn Stav'!BZ31-'Voda, teplo, plyn Stav'!BY31)</f>
        <v>1</v>
      </c>
      <c r="BZ31" s="1">
        <f>('Voda, teplo, plyn Stav'!CA31-'Voda, teplo, plyn Stav'!BZ31)</f>
        <v>1</v>
      </c>
      <c r="CA31" s="1">
        <f>('Voda, teplo, plyn Stav'!CB31-'Voda, teplo, plyn Stav'!CA31)</f>
        <v>15</v>
      </c>
      <c r="CB31" s="1">
        <f>('Voda, teplo, plyn Stav'!CC31-'Voda, teplo, plyn Stav'!CB31)</f>
        <v>2</v>
      </c>
      <c r="CC31" s="1">
        <f>('Voda, teplo, plyn Stav'!CD31-'Voda, teplo, plyn Stav'!CC31)</f>
        <v>1</v>
      </c>
      <c r="CD31" s="1">
        <f>('Voda, teplo, plyn Stav'!CE31-'Voda, teplo, plyn Stav'!CD31)</f>
        <v>1</v>
      </c>
      <c r="CE31" s="1">
        <f>('Voda, teplo, plyn Stav'!CF31-'Voda, teplo, plyn Stav'!CE31)</f>
        <v>1</v>
      </c>
      <c r="CF31" s="1">
        <f>('Voda, teplo, plyn Stav'!CG31-'Voda, teplo, plyn Stav'!CF31)</f>
        <v>1</v>
      </c>
      <c r="CG31" s="1">
        <f>('Voda, teplo, plyn Stav'!CH31-'Voda, teplo, plyn Stav'!CG31)</f>
        <v>1</v>
      </c>
      <c r="CH31" s="1">
        <f>('Voda, teplo, plyn Stav'!CI31-'Voda, teplo, plyn Stav'!CH31)</f>
        <v>3</v>
      </c>
      <c r="CI31" s="1">
        <f>('Voda, teplo, plyn Stav'!CJ31-'Voda, teplo, plyn Stav'!CI31)</f>
        <v>20</v>
      </c>
      <c r="CJ31" s="1">
        <f>('Voda, teplo, plyn Stav'!CK31-'Voda, teplo, plyn Stav'!CJ31)</f>
        <v>6</v>
      </c>
      <c r="CK31" s="1">
        <f>('Voda, teplo, plyn Stav'!CL31-'Voda, teplo, plyn Stav'!CK31)</f>
        <v>3</v>
      </c>
      <c r="CL31" s="1">
        <f>('Voda, teplo, plyn Stav'!CM31-'Voda, teplo, plyn Stav'!CL31)</f>
        <v>5</v>
      </c>
      <c r="CM31" s="1">
        <f>('Voda, teplo, plyn Stav'!CN31-'Voda, teplo, plyn Stav'!CM31)</f>
        <v>4</v>
      </c>
      <c r="CN31" s="1">
        <f>('Voda, teplo, plyn Stav'!CO31-'Voda, teplo, plyn Stav'!CN31)</f>
        <v>2</v>
      </c>
      <c r="CO31" s="1">
        <f>('Voda, teplo, plyn Stav'!CP31-'Voda, teplo, plyn Stav'!CO31)</f>
        <v>2</v>
      </c>
      <c r="CP31" s="1">
        <f>('Voda, teplo, plyn Stav'!CQ31-'Voda, teplo, plyn Stav'!CP31)</f>
        <v>6</v>
      </c>
      <c r="CQ31" s="1">
        <f>('Voda, teplo, plyn Stav'!CR31-'Voda, teplo, plyn Stav'!CQ31)</f>
        <v>5</v>
      </c>
      <c r="CR31" s="1">
        <f>('Voda, teplo, plyn Stav'!CS31-'Voda, teplo, plyn Stav'!CR31)</f>
        <v>6</v>
      </c>
      <c r="CS31" s="1">
        <f>('Voda, teplo, plyn Stav'!CT31-'Voda, teplo, plyn Stav'!CS31)</f>
        <v>2</v>
      </c>
      <c r="CT31" s="1">
        <f>('Voda, teplo, plyn Stav'!CU31-'Voda, teplo, plyn Stav'!CT31)</f>
        <v>12</v>
      </c>
      <c r="CU31" s="1">
        <f>('Voda, teplo, plyn Stav'!CV31-'Voda, teplo, plyn Stav'!CU31)</f>
        <v>18</v>
      </c>
      <c r="CV31" s="1">
        <f>('Voda, teplo, plyn Stav'!CW31-'Voda, teplo, plyn Stav'!CV31)</f>
        <v>10</v>
      </c>
      <c r="CW31" s="1">
        <f>('Voda, teplo, plyn Stav'!CX31-'Voda, teplo, plyn Stav'!CW31)</f>
        <v>7</v>
      </c>
      <c r="CX31" s="1">
        <f>('Voda, teplo, plyn Stav'!CY31-'Voda, teplo, plyn Stav'!CX31)</f>
        <v>7</v>
      </c>
      <c r="CY31" s="1">
        <f>('Voda, teplo, plyn Stav'!CZ31-0)</f>
        <v>16</v>
      </c>
      <c r="CZ31" s="1">
        <f>('Voda, teplo, plyn Stav'!DA31-'Voda, teplo, plyn Stav'!CZ31)</f>
        <v>2</v>
      </c>
    </row>
    <row r="32" spans="1:104" ht="12" customHeight="1">
      <c r="A32" s="1" t="str">
        <f>'Voda, teplo, plyn Stav'!A32</f>
        <v>A</v>
      </c>
      <c r="B32" s="1">
        <f>'Voda, teplo, plyn Stav'!B32</f>
        <v>249</v>
      </c>
      <c r="C32" s="1" t="str">
        <f>'Voda, teplo, plyn Stav'!C32</f>
        <v>Budova 40</v>
      </c>
      <c r="D32" s="1" t="str">
        <f>'Voda, teplo, plyn Stav'!D32</f>
        <v>CL metal</v>
      </c>
      <c r="E32" s="1" t="str">
        <f>'Voda, teplo, plyn Stav'!E32</f>
        <v>Voda</v>
      </c>
      <c r="F32" s="1">
        <f>'Voda, teplo, plyn Stav'!F32</f>
        <v>40</v>
      </c>
      <c r="G32" s="1" t="str">
        <f>'Voda, teplo, plyn Stav'!G32</f>
        <v>25mm</v>
      </c>
      <c r="H32" s="1" t="str">
        <f>'Voda, teplo, plyn Stav'!H32</f>
        <v>Druhý vodoměr</v>
      </c>
      <c r="I32" s="1" t="str">
        <f>'Voda, teplo, plyn Stav'!I32</f>
        <v>659388-11</v>
      </c>
      <c r="BA32" s="1">
        <f>('Voda, teplo, plyn Stav'!BB32-'Voda, teplo, plyn Stav'!BA32)</f>
        <v>32</v>
      </c>
      <c r="BB32" s="1">
        <f>('Voda, teplo, plyn Stav'!BC32-'Voda, teplo, plyn Stav'!BB32)</f>
        <v>2</v>
      </c>
      <c r="BC32" s="1">
        <f>('Voda, teplo, plyn Stav'!BD32-'Voda, teplo, plyn Stav'!BC32)</f>
        <v>4</v>
      </c>
      <c r="BD32" s="1">
        <f>('Voda, teplo, plyn Stav'!BE32-'Voda, teplo, plyn Stav'!BD32)</f>
        <v>3</v>
      </c>
      <c r="BE32" s="1">
        <f>('Voda, teplo, plyn Stav'!BF32-'Voda, teplo, plyn Stav'!BE32)</f>
        <v>5</v>
      </c>
      <c r="BF32" s="1">
        <f>('Voda, teplo, plyn Stav'!BG32-'Voda, teplo, plyn Stav'!BF32)</f>
        <v>4</v>
      </c>
      <c r="BG32" s="1">
        <f>('Voda, teplo, plyn Stav'!BH32-'Voda, teplo, plyn Stav'!BG32)</f>
        <v>5</v>
      </c>
      <c r="BH32" s="1">
        <f>('Voda, teplo, plyn Stav'!BI32-'Voda, teplo, plyn Stav'!BH32)</f>
        <v>6</v>
      </c>
      <c r="BI32" s="1">
        <f>('Voda, teplo, plyn Stav'!BJ32-'Voda, teplo, plyn Stav'!BI32)</f>
        <v>4</v>
      </c>
      <c r="BJ32" s="1">
        <f>('Voda, teplo, plyn Stav'!BK32-'Voda, teplo, plyn Stav'!BJ32)</f>
        <v>10</v>
      </c>
      <c r="BL32" s="1">
        <f>('Voda, teplo, plyn Stav'!BM32-'Voda, teplo, plyn Stav'!BL32)</f>
        <v>11</v>
      </c>
      <c r="BM32" s="1">
        <f>('Voda, teplo, plyn Stav'!BN32-'Voda, teplo, plyn Stav'!BM32)</f>
        <v>4</v>
      </c>
      <c r="BN32" s="1">
        <f>('Voda, teplo, plyn Stav'!BO32-'Voda, teplo, plyn Stav'!BN32)</f>
        <v>5</v>
      </c>
      <c r="BO32" s="1">
        <f>('Voda, teplo, plyn Stav'!BP32-'Voda, teplo, plyn Stav'!BO32)</f>
        <v>4</v>
      </c>
      <c r="BP32" s="1">
        <f>('Voda, teplo, plyn Stav'!BQ32-'Voda, teplo, plyn Stav'!BP32)</f>
        <v>3</v>
      </c>
      <c r="BQ32" s="1">
        <f>('Voda, teplo, plyn Stav'!BR32-'Voda, teplo, plyn Stav'!BQ32)</f>
        <v>18</v>
      </c>
      <c r="BR32" s="1">
        <f>('Voda, teplo, plyn Stav'!BS32-'Voda, teplo, plyn Stav'!BR32)</f>
        <v>8</v>
      </c>
      <c r="BS32" s="1">
        <f>('Voda, teplo, plyn Stav'!BT32-'Voda, teplo, plyn Stav'!BS32)</f>
        <v>9</v>
      </c>
      <c r="BT32" s="1">
        <f>('Voda, teplo, plyn Stav'!BU32-'Voda, teplo, plyn Stav'!BT32)</f>
        <v>9</v>
      </c>
      <c r="BU32" s="1">
        <f>('Voda, teplo, plyn Stav'!BV32-'Voda, teplo, plyn Stav'!BU32)</f>
        <v>9</v>
      </c>
      <c r="BV32" s="1">
        <f>('Voda, teplo, plyn Stav'!BW32-'Voda, teplo, plyn Stav'!BV32)</f>
        <v>10</v>
      </c>
      <c r="BW32" s="1">
        <f>('Voda, teplo, plyn Stav'!BX32-'Voda, teplo, plyn Stav'!BW32)</f>
        <v>10</v>
      </c>
      <c r="BX32" s="1">
        <f>('Voda, teplo, plyn Stav'!BY32-'Voda, teplo, plyn Stav'!BX32)</f>
        <v>10</v>
      </c>
      <c r="BY32" s="1">
        <f>('Voda, teplo, plyn Stav'!BZ32-'Voda, teplo, plyn Stav'!BY32)</f>
        <v>7</v>
      </c>
      <c r="BZ32" s="1">
        <f>('Voda, teplo, plyn Stav'!CA32-'Voda, teplo, plyn Stav'!BZ32)</f>
        <v>6</v>
      </c>
      <c r="CA32" s="1">
        <f>('Voda, teplo, plyn Stav'!CB32-'Voda, teplo, plyn Stav'!CA32)</f>
        <v>4</v>
      </c>
      <c r="CB32" s="1">
        <f>('Voda, teplo, plyn Stav'!CC32-'Voda, teplo, plyn Stav'!CB32)</f>
        <v>3</v>
      </c>
      <c r="CC32" s="1">
        <f>('Voda, teplo, plyn Stav'!CD32-'Voda, teplo, plyn Stav'!CC32)</f>
        <v>-205</v>
      </c>
      <c r="CD32" s="1">
        <f>('Voda, teplo, plyn Stav'!CE32-'Voda, teplo, plyn Stav'!CD32)</f>
        <v>235</v>
      </c>
      <c r="CE32" s="1">
        <f>('Voda, teplo, plyn Stav'!CF32-'Voda, teplo, plyn Stav'!CE32)</f>
        <v>9</v>
      </c>
      <c r="CF32" s="1">
        <f>('Voda, teplo, plyn Stav'!CG32-'Voda, teplo, plyn Stav'!CF32)</f>
        <v>9</v>
      </c>
      <c r="CG32" s="1">
        <f>('Voda, teplo, plyn Stav'!CH32-'Voda, teplo, plyn Stav'!CG32)</f>
        <v>6</v>
      </c>
      <c r="CH32" s="1">
        <f>('Voda, teplo, plyn Stav'!CI32-'Voda, teplo, plyn Stav'!CH32)</f>
        <v>8</v>
      </c>
      <c r="CI32" s="1">
        <f>('Voda, teplo, plyn Stav'!CJ32-'Voda, teplo, plyn Stav'!CI32)</f>
        <v>10</v>
      </c>
      <c r="CJ32" s="1">
        <f>('Voda, teplo, plyn Stav'!CK32-'Voda, teplo, plyn Stav'!CJ32)</f>
        <v>9</v>
      </c>
      <c r="CK32" s="1">
        <f>('Voda, teplo, plyn Stav'!CL32-'Voda, teplo, plyn Stav'!CK32)</f>
        <v>9</v>
      </c>
      <c r="CL32" s="1">
        <f>('Voda, teplo, plyn Stav'!CM32-'Voda, teplo, plyn Stav'!CL32)</f>
        <v>9</v>
      </c>
      <c r="CM32" s="1">
        <f>('Voda, teplo, plyn Stav'!CN32-'Voda, teplo, plyn Stav'!CM32)</f>
        <v>9</v>
      </c>
      <c r="CN32" s="1">
        <f>('Voda, teplo, plyn Stav'!CO32-'Voda, teplo, plyn Stav'!CN32)</f>
        <v>7</v>
      </c>
      <c r="CO32" s="1">
        <f>('Voda, teplo, plyn Stav'!CP32-'Voda, teplo, plyn Stav'!CO32)</f>
        <v>8</v>
      </c>
      <c r="CP32" s="1">
        <f>('Voda, teplo, plyn Stav'!CQ32-'Voda, teplo, plyn Stav'!CP32)</f>
        <v>8</v>
      </c>
      <c r="CQ32" s="1">
        <f>('Voda, teplo, plyn Stav'!CR32-'Voda, teplo, plyn Stav'!CQ32)</f>
        <v>9</v>
      </c>
      <c r="CR32" s="1">
        <f>('Voda, teplo, plyn Stav'!CS32-'Voda, teplo, plyn Stav'!CR32)</f>
        <v>8</v>
      </c>
      <c r="CS32" s="1">
        <f>('Voda, teplo, plyn Stav'!CT32-'Voda, teplo, plyn Stav'!CS32)</f>
        <v>10</v>
      </c>
      <c r="CT32" s="1">
        <f>('Voda, teplo, plyn Stav'!CU32-'Voda, teplo, plyn Stav'!CT32)</f>
        <v>8</v>
      </c>
      <c r="CU32" s="1">
        <f>('Voda, teplo, plyn Stav'!CV32-'Voda, teplo, plyn Stav'!CU32)</f>
        <v>10</v>
      </c>
      <c r="CV32" s="1">
        <f>('Voda, teplo, plyn Stav'!CW32-'Voda, teplo, plyn Stav'!CV32)</f>
        <v>9</v>
      </c>
      <c r="CW32" s="1">
        <f>('Voda, teplo, plyn Stav'!CX32-'Voda, teplo, plyn Stav'!CW32)</f>
        <v>8</v>
      </c>
      <c r="CX32" s="1">
        <f>('Voda, teplo, plyn Stav'!CY32-'Voda, teplo, plyn Stav'!CX32)</f>
        <v>7</v>
      </c>
      <c r="CY32" s="1">
        <f>('Voda, teplo, plyn Stav'!CZ32-'Voda, teplo, plyn Stav'!CY32)</f>
        <v>8</v>
      </c>
      <c r="CZ32" s="1">
        <f>('Voda, teplo, plyn Stav'!DA32-'Voda, teplo, plyn Stav'!CZ32)</f>
        <v>7</v>
      </c>
    </row>
    <row r="33" spans="1:104" ht="12" customHeight="1">
      <c r="A33" s="1" t="str">
        <f>'Voda, teplo, plyn Stav'!A33</f>
        <v>A</v>
      </c>
      <c r="B33" s="1">
        <f>'Voda, teplo, plyn Stav'!B33</f>
        <v>201</v>
      </c>
      <c r="C33" s="1" t="str">
        <f>'Voda, teplo, plyn Stav'!C33</f>
        <v>Budova 47</v>
      </c>
      <c r="D33" s="1" t="str">
        <f>'Voda, teplo, plyn Stav'!D33</f>
        <v>Core</v>
      </c>
      <c r="E33" s="1" t="str">
        <f>'Voda, teplo, plyn Stav'!E33</f>
        <v>Voda</v>
      </c>
      <c r="F33" s="1">
        <f>'Voda, teplo, plyn Stav'!F33</f>
        <v>45</v>
      </c>
      <c r="G33" s="1" t="str">
        <f>'Voda, teplo, plyn Stav'!G33</f>
        <v>1"</v>
      </c>
      <c r="H33" s="1">
        <f>'Voda, teplo, plyn Stav'!H33</f>
        <v>0</v>
      </c>
      <c r="I33" s="1" t="str">
        <f>'Voda, teplo, plyn Stav'!I33</f>
        <v>430893-07</v>
      </c>
      <c r="BA33" s="1">
        <f>('Voda, teplo, plyn Stav'!BB33-'Voda, teplo, plyn Stav'!BA33)</f>
        <v>187</v>
      </c>
      <c r="BE33" s="1">
        <f>('Voda, teplo, plyn Stav'!BF33-'Voda, teplo, plyn Stav'!BB33)</f>
        <v>893</v>
      </c>
      <c r="BI33" s="1">
        <f>'Voda, teplo, plyn Stav'!BJ33-'Voda, teplo, plyn Stav'!BF33</f>
        <v>26</v>
      </c>
      <c r="BJ33" s="1">
        <f>'Voda, teplo, plyn Stav'!BK33-'Voda, teplo, plyn Stav'!BJ33</f>
        <v>4</v>
      </c>
      <c r="BL33" s="1">
        <f>('Voda, teplo, plyn Stav'!BM33-'Voda, teplo, plyn Stav'!BL33)</f>
        <v>15</v>
      </c>
      <c r="BM33" s="1">
        <f>('Voda, teplo, plyn Stav'!BN33-'Voda, teplo, plyn Stav'!BM33)</f>
        <v>1</v>
      </c>
      <c r="BN33" s="1">
        <f>('Voda, teplo, plyn Stav'!BO33-'Voda, teplo, plyn Stav'!BN33)</f>
        <v>2</v>
      </c>
      <c r="BO33" s="1">
        <f>('Voda, teplo, plyn Stav'!BP33-'Voda, teplo, plyn Stav'!BO33)</f>
        <v>0</v>
      </c>
      <c r="BP33" s="1">
        <f>('Voda, teplo, plyn Stav'!BQ33-'Voda, teplo, plyn Stav'!BP33)</f>
        <v>0</v>
      </c>
      <c r="BQ33" s="1">
        <f>('Voda, teplo, plyn Stav'!BR33-'Voda, teplo, plyn Stav'!BQ33)</f>
        <v>0</v>
      </c>
      <c r="BR33" s="1">
        <f>('Voda, teplo, plyn Stav'!BS33-'Voda, teplo, plyn Stav'!BR33)</f>
        <v>1</v>
      </c>
      <c r="BS33" s="1">
        <f>('Voda, teplo, plyn Stav'!BT33-'Voda, teplo, plyn Stav'!BS33)</f>
        <v>1</v>
      </c>
      <c r="BT33" s="1">
        <f>('Voda, teplo, plyn Stav'!BU33-'Voda, teplo, plyn Stav'!BT33)</f>
        <v>41</v>
      </c>
      <c r="BU33" s="1">
        <f>('Voda, teplo, plyn Stav'!BV33-'Voda, teplo, plyn Stav'!BU33)</f>
        <v>0</v>
      </c>
      <c r="BV33" s="1">
        <f>('Voda, teplo, plyn Stav'!BW33-'Voda, teplo, plyn Stav'!BV33)</f>
        <v>0</v>
      </c>
      <c r="BW33" s="1">
        <f>('Voda, teplo, plyn Stav'!BX33-'Voda, teplo, plyn Stav'!BW33)</f>
        <v>0</v>
      </c>
      <c r="BX33" s="1">
        <f>('Voda, teplo, plyn Stav'!BY33-'Voda, teplo, plyn Stav'!BX33)</f>
        <v>0</v>
      </c>
      <c r="BY33" s="1">
        <f>('Voda, teplo, plyn Stav'!BZ33-'Voda, teplo, plyn Stav'!BY33)</f>
        <v>0</v>
      </c>
      <c r="BZ33" s="1">
        <f>('Voda, teplo, plyn Stav'!CA33-'Voda, teplo, plyn Stav'!BZ33)</f>
        <v>-3582</v>
      </c>
      <c r="CA33" s="1">
        <f>('Voda, teplo, plyn Stav'!CB33-'Voda, teplo, plyn Stav'!CA33)</f>
        <v>0</v>
      </c>
      <c r="CB33" s="1">
        <f>('Voda, teplo, plyn Stav'!CC33-'Voda, teplo, plyn Stav'!CB33)</f>
        <v>0</v>
      </c>
      <c r="CC33" s="1">
        <f>'Voda, teplo, plyn Stav'!CD33-'Voda, teplo, plyn Stav'!BZ33</f>
        <v>1</v>
      </c>
      <c r="CD33" s="1">
        <f>'Voda, teplo, plyn Stav'!CE33-'Voda, teplo, plyn Stav'!CA33</f>
        <v>0</v>
      </c>
      <c r="CE33" s="1">
        <f>'Voda, teplo, plyn Stav'!CF33-'Voda, teplo, plyn Stav'!CB33</f>
        <v>0</v>
      </c>
      <c r="CF33" s="1">
        <f>'Voda, teplo, plyn Stav'!CG33-'Voda, teplo, plyn Stav'!CC33</f>
        <v>0</v>
      </c>
    </row>
    <row r="34" spans="1:104" ht="12" hidden="1" customHeight="1">
      <c r="A34" s="1" t="str">
        <f>'Voda, teplo, plyn Stav'!A34</f>
        <v>A</v>
      </c>
      <c r="B34" s="1">
        <f>'Voda, teplo, plyn Stav'!B34</f>
        <v>202</v>
      </c>
      <c r="C34" s="1" t="str">
        <f>'Voda, teplo, plyn Stav'!C34</f>
        <v>Budova 47</v>
      </c>
      <c r="D34" s="1" t="str">
        <f>'Voda, teplo, plyn Stav'!D34</f>
        <v>Core</v>
      </c>
      <c r="E34" s="1" t="str">
        <f>'Voda, teplo, plyn Stav'!E34</f>
        <v>Plyn</v>
      </c>
      <c r="F34" s="1">
        <f>'Voda, teplo, plyn Stav'!F34</f>
        <v>45</v>
      </c>
      <c r="G34" s="1" t="str">
        <f>'Voda, teplo, plyn Stav'!G34</f>
        <v>65mm</v>
      </c>
      <c r="H34" s="1">
        <f>'Voda, teplo, plyn Stav'!H34</f>
        <v>0</v>
      </c>
      <c r="I34" s="1" t="str">
        <f>'Voda, teplo, plyn Stav'!I34</f>
        <v>2-333-71-C</v>
      </c>
      <c r="BA34" s="1">
        <f>('Voda, teplo, plyn Stav'!BB34-'Voda, teplo, plyn Stav'!BA34)</f>
        <v>15</v>
      </c>
      <c r="BB34" s="1">
        <f>('Voda, teplo, plyn Stav'!BC34-'Voda, teplo, plyn Stav'!BB34)</f>
        <v>0</v>
      </c>
      <c r="BC34" s="1">
        <f>('Voda, teplo, plyn Stav'!BD34-'Voda, teplo, plyn Stav'!BC34)</f>
        <v>2620</v>
      </c>
      <c r="BD34" s="1">
        <f>('Voda, teplo, plyn Stav'!BE34-'Voda, teplo, plyn Stav'!BD34)</f>
        <v>4616</v>
      </c>
      <c r="BE34" s="1">
        <f>('Voda, teplo, plyn Stav'!BF34-'Voda, teplo, plyn Stav'!BE34)</f>
        <v>4122</v>
      </c>
      <c r="BF34" s="1">
        <f>('Voda, teplo, plyn Stav'!BG34-'Voda, teplo, plyn Stav'!BF34)</f>
        <v>3616</v>
      </c>
      <c r="BG34" s="1">
        <f>('Voda, teplo, plyn Stav'!BH34-'Voda, teplo, plyn Stav'!BG34)</f>
        <v>3785</v>
      </c>
      <c r="BH34" s="1">
        <f>('Voda, teplo, plyn Stav'!BI34-'Voda, teplo, plyn Stav'!BH34)</f>
        <v>2502</v>
      </c>
      <c r="BI34" s="1">
        <f>('Voda, teplo, plyn Stav'!BJ34-'Voda, teplo, plyn Stav'!BI34)</f>
        <v>2</v>
      </c>
      <c r="BJ34" s="1">
        <f>('Voda, teplo, plyn Stav'!BK34-'Voda, teplo, plyn Stav'!BJ34)</f>
        <v>0</v>
      </c>
      <c r="BK34" s="1">
        <f>('Voda, teplo, plyn Stav'!BL34-'Voda, teplo, plyn Stav'!BK34)</f>
        <v>0</v>
      </c>
      <c r="BL34" s="1">
        <f>('Voda, teplo, plyn Stav'!BM34-'Voda, teplo, plyn Stav'!BL34)</f>
        <v>0</v>
      </c>
      <c r="BM34" s="1">
        <f>('Voda, teplo, plyn Stav'!BN34-'Voda, teplo, plyn Stav'!BM34)</f>
        <v>0</v>
      </c>
      <c r="BN34" s="1">
        <f>('Voda, teplo, plyn Stav'!BO34-'Voda, teplo, plyn Stav'!BN34)</f>
        <v>0</v>
      </c>
      <c r="BO34" s="1">
        <f>('Voda, teplo, plyn Stav'!BP34-'Voda, teplo, plyn Stav'!BO34)</f>
        <v>651</v>
      </c>
      <c r="BP34" s="1">
        <f>('Voda, teplo, plyn Stav'!BQ34-'Voda, teplo, plyn Stav'!BP34)</f>
        <v>2214</v>
      </c>
      <c r="BQ34" s="1">
        <f>('Voda, teplo, plyn Stav'!BR34-'Voda, teplo, plyn Stav'!BQ34)</f>
        <v>2037</v>
      </c>
      <c r="BR34" s="1">
        <f>('Voda, teplo, plyn Stav'!BS34-'Voda, teplo, plyn Stav'!BR34)</f>
        <v>3095</v>
      </c>
      <c r="BS34" s="1">
        <f>('Voda, teplo, plyn Stav'!BT34-'Voda, teplo, plyn Stav'!BS34)</f>
        <v>2513</v>
      </c>
      <c r="BT34" s="1">
        <f>('Voda, teplo, plyn Stav'!BU34-'Voda, teplo, plyn Stav'!BT34)</f>
        <v>0.71999999997206032</v>
      </c>
      <c r="BU34" s="1">
        <f>('Voda, teplo, plyn Stav'!BV34-'Voda, teplo, plyn Stav'!BU34)</f>
        <v>0</v>
      </c>
      <c r="BV34" s="1">
        <f>('Voda, teplo, plyn Stav'!BW34-'Voda, teplo, plyn Stav'!BV34)</f>
        <v>0</v>
      </c>
      <c r="BW34" s="1">
        <f>('Voda, teplo, plyn Stav'!BX34-'Voda, teplo, plyn Stav'!BW34)</f>
        <v>0</v>
      </c>
      <c r="BX34" s="1">
        <f>('Voda, teplo, plyn Stav'!BY34-'Voda, teplo, plyn Stav'!BX34)</f>
        <v>0.28000000002793968</v>
      </c>
      <c r="BY34" s="1">
        <f>('Voda, teplo, plyn Stav'!BZ34-'Voda, teplo, plyn Stav'!BY34)</f>
        <v>1</v>
      </c>
      <c r="BZ34" s="1">
        <f>('Voda, teplo, plyn Stav'!CA34-'Voda, teplo, plyn Stav'!BZ34)</f>
        <v>8</v>
      </c>
      <c r="CA34" s="1">
        <f>('Voda, teplo, plyn Stav'!CB34-'Voda, teplo, plyn Stav'!CA34)</f>
        <v>61</v>
      </c>
      <c r="CB34" s="1">
        <f>('Voda, teplo, plyn Stav'!CC34-'Voda, teplo, plyn Stav'!CB34)</f>
        <v>2741</v>
      </c>
      <c r="CC34" s="1">
        <f>('Voda, teplo, plyn Stav'!CD34-'Voda, teplo, plyn Stav'!CC34)</f>
        <v>5026</v>
      </c>
      <c r="CD34" s="1">
        <f>('Voda, teplo, plyn Stav'!CE34-'Voda, teplo, plyn Stav'!CD34)</f>
        <v>3313</v>
      </c>
      <c r="CE34" s="1">
        <f>('Voda, teplo, plyn Stav'!CF34-'Voda, teplo, plyn Stav'!CE34)</f>
        <v>97</v>
      </c>
      <c r="CF34" s="1">
        <f>('Voda, teplo, plyn Stav'!CG34-'Voda, teplo, plyn Stav'!CF34)</f>
        <v>1</v>
      </c>
      <c r="CG34" s="1">
        <f>('Voda, teplo, plyn Stav'!CH34-'Voda, teplo, plyn Stav'!CG34)</f>
        <v>0</v>
      </c>
      <c r="CH34" s="1">
        <f>('Voda, teplo, plyn Stav'!CI34-'Voda, teplo, plyn Stav'!CH34)</f>
        <v>0</v>
      </c>
      <c r="CI34" s="1">
        <f>('Voda, teplo, plyn Stav'!CJ34-'Voda, teplo, plyn Stav'!CI34)</f>
        <v>2</v>
      </c>
      <c r="CJ34" s="1">
        <f>('Voda, teplo, plyn Stav'!CK34-'Voda, teplo, plyn Stav'!CJ34)</f>
        <v>-2</v>
      </c>
      <c r="CK34" s="1">
        <f>('Voda, teplo, plyn Stav'!CL34-'Voda, teplo, plyn Stav'!CK34)</f>
        <v>0</v>
      </c>
      <c r="CL34" s="1">
        <f>('Voda, teplo, plyn Stav'!CM34-'Voda, teplo, plyn Stav'!CL34)</f>
        <v>0</v>
      </c>
      <c r="CM34" s="1">
        <f>('Voda, teplo, plyn Stav'!CN34-'Voda, teplo, plyn Stav'!CM34)</f>
        <v>13</v>
      </c>
      <c r="CN34" s="1">
        <f>('Voda, teplo, plyn Stav'!CO34-'Voda, teplo, plyn Stav'!CN34)</f>
        <v>230</v>
      </c>
      <c r="CO34" s="1">
        <f>('Voda, teplo, plyn Stav'!CP34-'Voda, teplo, plyn Stav'!CO34)</f>
        <v>6034</v>
      </c>
      <c r="CP34" s="1">
        <f>('Voda, teplo, plyn Stav'!CQ34-'Voda, teplo, plyn Stav'!CP34)</f>
        <v>1</v>
      </c>
      <c r="CQ34" s="1">
        <f>('Voda, teplo, plyn Stav'!CR34-'Voda, teplo, plyn Stav'!CQ34)</f>
        <v>0</v>
      </c>
      <c r="CR34" s="1">
        <f>('Voda, teplo, plyn Stav'!CS34-'Voda, teplo, plyn Stav'!CR34)</f>
        <v>0</v>
      </c>
      <c r="CS34" s="1">
        <f>('Voda, teplo, plyn Stav'!CT34-'Voda, teplo, plyn Stav'!CS34)</f>
        <v>0</v>
      </c>
      <c r="CT34" s="1">
        <f>('Voda, teplo, plyn Stav'!CU34-'Voda, teplo, plyn Stav'!CT34)</f>
        <v>0</v>
      </c>
      <c r="CU34" s="1">
        <f>('Voda, teplo, plyn Stav'!CV34-'Voda, teplo, plyn Stav'!CU34)</f>
        <v>0</v>
      </c>
      <c r="CV34" s="1">
        <f>('Voda, teplo, plyn Stav'!CW34-'Voda, teplo, plyn Stav'!CV34)</f>
        <v>0</v>
      </c>
      <c r="CW34" s="1">
        <f>('Voda, teplo, plyn Stav'!CX34-'Voda, teplo, plyn Stav'!CW34)</f>
        <v>0</v>
      </c>
      <c r="CX34" s="1">
        <f>('Voda, teplo, plyn Stav'!CY34-'Voda, teplo, plyn Stav'!CX34)</f>
        <v>0</v>
      </c>
      <c r="CY34" s="1">
        <f>('Voda, teplo, plyn Stav'!CZ34-'Voda, teplo, plyn Stav'!CY34)</f>
        <v>0</v>
      </c>
      <c r="CZ34" s="1">
        <f>('Voda, teplo, plyn Stav'!DA34-'Voda, teplo, plyn Stav'!CZ34)</f>
        <v>7638</v>
      </c>
    </row>
    <row r="35" spans="1:104" ht="12" hidden="1" customHeight="1">
      <c r="A35" s="1" t="str">
        <f>'Voda, teplo, plyn Stav'!A35</f>
        <v>A</v>
      </c>
      <c r="B35" s="1">
        <f>'Voda, teplo, plyn Stav'!B35</f>
        <v>250</v>
      </c>
      <c r="C35" s="1" t="str">
        <f>'Voda, teplo, plyn Stav'!C35</f>
        <v>Budova 11</v>
      </c>
      <c r="D35" s="1" t="str">
        <f>'Voda, teplo, plyn Stav'!D35</f>
        <v>Žák</v>
      </c>
      <c r="E35" s="1" t="str">
        <f>'Voda, teplo, plyn Stav'!E35</f>
        <v>Plyn</v>
      </c>
      <c r="F35" s="1">
        <f>'Voda, teplo, plyn Stav'!F35</f>
        <v>11</v>
      </c>
      <c r="G35" s="1">
        <f>'Voda, teplo, plyn Stav'!G35</f>
        <v>0</v>
      </c>
      <c r="H35" s="1" t="str">
        <f>'Voda, teplo, plyn Stav'!H35</f>
        <v>Druhý plynoměr</v>
      </c>
      <c r="I35" s="1" t="str">
        <f>'Voda, teplo, plyn Stav'!I35</f>
        <v>6849815-045-11-1</v>
      </c>
      <c r="BB35" s="1">
        <f>('Voda, teplo, plyn Stav'!BC35-'Voda, teplo, plyn Stav'!BB35)</f>
        <v>422</v>
      </c>
      <c r="BC35" s="1">
        <f>('Voda, teplo, plyn Stav'!BD35-'Voda, teplo, plyn Stav'!BC35)</f>
        <v>795</v>
      </c>
      <c r="BD35" s="1">
        <f>('Voda, teplo, plyn Stav'!BE35-'Voda, teplo, plyn Stav'!BD35)</f>
        <v>836</v>
      </c>
      <c r="BE35" s="1">
        <f>('Voda, teplo, plyn Stav'!BF35-'Voda, teplo, plyn Stav'!BE35)</f>
        <v>715</v>
      </c>
      <c r="BF35" s="1">
        <f>('Voda, teplo, plyn Stav'!BG35-'Voda, teplo, plyn Stav'!BF35)</f>
        <v>533</v>
      </c>
      <c r="BG35" s="1">
        <f>('Voda, teplo, plyn Stav'!BH35-'Voda, teplo, plyn Stav'!BG35)</f>
        <v>485</v>
      </c>
      <c r="BH35" s="1">
        <f>('Voda, teplo, plyn Stav'!BI35-'Voda, teplo, plyn Stav'!BH35)</f>
        <v>241.30000000000018</v>
      </c>
      <c r="BI35" s="1">
        <f>('Voda, teplo, plyn Stav'!BJ35-'Voda, teplo, plyn Stav'!BI35)</f>
        <v>19.699999999999818</v>
      </c>
      <c r="BJ35" s="1">
        <f>('Voda, teplo, plyn Stav'!BK35-'Voda, teplo, plyn Stav'!BJ35)</f>
        <v>9</v>
      </c>
      <c r="BK35" s="1">
        <f>('Voda, teplo, plyn Stav'!BL35-'Voda, teplo, plyn Stav'!BK35)</f>
        <v>0</v>
      </c>
      <c r="BL35" s="1">
        <f>('Voda, teplo, plyn Stav'!BM35-'Voda, teplo, plyn Stav'!BL35)</f>
        <v>0</v>
      </c>
      <c r="BM35" s="1">
        <f>('Voda, teplo, plyn Stav'!BN35-'Voda, teplo, plyn Stav'!BM35)</f>
        <v>2</v>
      </c>
      <c r="BN35" s="1">
        <f>('Voda, teplo, plyn Stav'!BO35-'Voda, teplo, plyn Stav'!BN35)</f>
        <v>115</v>
      </c>
      <c r="BO35" s="1">
        <f>('Voda, teplo, plyn Stav'!BP35-'Voda, teplo, plyn Stav'!BO35)</f>
        <v>304</v>
      </c>
      <c r="BP35" s="1">
        <f>('Voda, teplo, plyn Stav'!BQ35-'Voda, teplo, plyn Stav'!BP35)</f>
        <v>496</v>
      </c>
      <c r="BQ35" s="1">
        <f>('Voda, teplo, plyn Stav'!BR35-'Voda, teplo, plyn Stav'!BQ35)</f>
        <v>753</v>
      </c>
      <c r="BR35" s="1">
        <f>('Voda, teplo, plyn Stav'!BS35-'Voda, teplo, plyn Stav'!BR35)</f>
        <v>768</v>
      </c>
      <c r="BS35" s="1">
        <f>('Voda, teplo, plyn Stav'!BT35-'Voda, teplo, plyn Stav'!BS35)</f>
        <v>533</v>
      </c>
      <c r="BT35" s="1">
        <f>('Voda, teplo, plyn Stav'!BU35-'Voda, teplo, plyn Stav'!BT35)</f>
        <v>255</v>
      </c>
      <c r="BU35" s="1">
        <f>('Voda, teplo, plyn Stav'!BV35-'Voda, teplo, plyn Stav'!BU35)</f>
        <v>16</v>
      </c>
      <c r="BV35" s="1">
        <f>('Voda, teplo, plyn Stav'!BW35-'Voda, teplo, plyn Stav'!BV35)</f>
        <v>5</v>
      </c>
      <c r="BW35" s="1">
        <f>('Voda, teplo, plyn Stav'!BX35-'Voda, teplo, plyn Stav'!BW35)</f>
        <v>6</v>
      </c>
      <c r="BX35" s="1">
        <f>('Voda, teplo, plyn Stav'!BY35-'Voda, teplo, plyn Stav'!BX35)</f>
        <v>6</v>
      </c>
      <c r="BY35" s="1">
        <f>('Voda, teplo, plyn Stav'!BZ35-'Voda, teplo, plyn Stav'!BY35)</f>
        <v>23</v>
      </c>
      <c r="BZ35" s="1">
        <f>('Voda, teplo, plyn Stav'!CA35-'Voda, teplo, plyn Stav'!BZ35)</f>
        <v>134</v>
      </c>
      <c r="CA35" s="1">
        <f>('Voda, teplo, plyn Stav'!CB35-'Voda, teplo, plyn Stav'!CA35)</f>
        <v>432</v>
      </c>
      <c r="CB35" s="1">
        <f>('Voda, teplo, plyn Stav'!CC35-'Voda, teplo, plyn Stav'!CB35)</f>
        <v>516</v>
      </c>
      <c r="CC35" s="1">
        <f>('Voda, teplo, plyn Stav'!CD35-'Voda, teplo, plyn Stav'!CC35)</f>
        <v>1009</v>
      </c>
      <c r="CD35" s="1">
        <f>('Voda, teplo, plyn Stav'!CE35-'Voda, teplo, plyn Stav'!CD35)</f>
        <v>743</v>
      </c>
      <c r="CE35" s="1">
        <f>('Voda, teplo, plyn Stav'!CF35-'Voda, teplo, plyn Stav'!CE35)</f>
        <v>720</v>
      </c>
      <c r="CF35" s="1">
        <f>('Voda, teplo, plyn Stav'!CG35-'Voda, teplo, plyn Stav'!CF35)</f>
        <v>318</v>
      </c>
      <c r="CG35" s="1">
        <f>('Voda, teplo, plyn Stav'!CH35-'Voda, teplo, plyn Stav'!CG35)</f>
        <v>38</v>
      </c>
      <c r="CH35" s="1">
        <f>('Voda, teplo, plyn Stav'!CI35-'Voda, teplo, plyn Stav'!CH35)</f>
        <v>7</v>
      </c>
      <c r="CI35" s="1">
        <f>('Voda, teplo, plyn Stav'!CJ35-'Voda, teplo, plyn Stav'!CI35)</f>
        <v>7</v>
      </c>
      <c r="CJ35" s="1">
        <f>('Voda, teplo, plyn Stav'!CK35-'Voda, teplo, plyn Stav'!CJ35)</f>
        <v>4</v>
      </c>
      <c r="CK35" s="1">
        <f>('Voda, teplo, plyn Stav'!CL35-'Voda, teplo, plyn Stav'!CK35)</f>
        <v>9</v>
      </c>
      <c r="CL35" s="1">
        <f>('Voda, teplo, plyn Stav'!CM35-'Voda, teplo, plyn Stav'!CL35)</f>
        <v>170</v>
      </c>
      <c r="CM35" s="1">
        <f>('Voda, teplo, plyn Stav'!CN35-'Voda, teplo, plyn Stav'!CM35)</f>
        <v>218</v>
      </c>
      <c r="CN35" s="1">
        <f>('Voda, teplo, plyn Stav'!CO35-'Voda, teplo, plyn Stav'!CN35)</f>
        <v>310</v>
      </c>
      <c r="CO35" s="1">
        <f>('Voda, teplo, plyn Stav'!CP35-'Voda, teplo, plyn Stav'!CO35)</f>
        <v>707</v>
      </c>
      <c r="CP35" s="1">
        <f>('Voda, teplo, plyn Stav'!CQ35-'Voda, teplo, plyn Stav'!CP35)</f>
        <v>251</v>
      </c>
      <c r="CQ35" s="1">
        <f>('Voda, teplo, plyn Stav'!CR35-'Voda, teplo, plyn Stav'!CQ35)</f>
        <v>257</v>
      </c>
      <c r="CR35" s="1">
        <f>('Voda, teplo, plyn Stav'!CS35-'Voda, teplo, plyn Stav'!CR35)</f>
        <v>110</v>
      </c>
      <c r="CS35" s="1">
        <f>('Voda, teplo, plyn Stav'!CT35-'Voda, teplo, plyn Stav'!CS35)</f>
        <v>25</v>
      </c>
      <c r="CT35" s="1">
        <f>('Voda, teplo, plyn Stav'!CU35-'Voda, teplo, plyn Stav'!CT35)</f>
        <v>5</v>
      </c>
      <c r="CU35" s="1">
        <f>('Voda, teplo, plyn Stav'!CV35-'Voda, teplo, plyn Stav'!CU35)</f>
        <v>4</v>
      </c>
      <c r="CV35" s="1">
        <f>('Voda, teplo, plyn Stav'!CW35-'Voda, teplo, plyn Stav'!CV35)</f>
        <v>6</v>
      </c>
      <c r="CW35" s="1">
        <f>('Voda, teplo, plyn Stav'!CX35-'Voda, teplo, plyn Stav'!CW35)</f>
        <v>12</v>
      </c>
      <c r="CX35" s="1">
        <f>('Voda, teplo, plyn Stav'!CY35-'Voda, teplo, plyn Stav'!CX35)</f>
        <v>110</v>
      </c>
      <c r="CY35" s="1">
        <f>('Voda, teplo, plyn Stav'!CZ35-'Voda, teplo, plyn Stav'!CY35)</f>
        <v>251</v>
      </c>
      <c r="CZ35" s="1">
        <f>('Voda, teplo, plyn Stav'!DA35-'Voda, teplo, plyn Stav'!CZ35)</f>
        <v>446</v>
      </c>
    </row>
    <row r="36" spans="1:104" ht="12" hidden="1" customHeight="1">
      <c r="A36" s="1" t="str">
        <f>'Voda, teplo, plyn Stav'!A36</f>
        <v>A</v>
      </c>
      <c r="B36" s="1">
        <f>'Voda, teplo, plyn Stav'!B36</f>
        <v>251</v>
      </c>
      <c r="C36" s="1" t="str">
        <f>'Voda, teplo, plyn Stav'!C36</f>
        <v>Předehřev plyn</v>
      </c>
      <c r="D36" s="1" t="str">
        <f>'Voda, teplo, plyn Stav'!D36</f>
        <v>I.P.P.E. s.r.o.</v>
      </c>
      <c r="E36" s="1" t="str">
        <f>'Voda, teplo, plyn Stav'!E36</f>
        <v>Plyn</v>
      </c>
      <c r="F36" s="1">
        <f>'Voda, teplo, plyn Stav'!F36</f>
        <v>3</v>
      </c>
      <c r="G36" s="1">
        <f>'Voda, teplo, plyn Stav'!G36</f>
        <v>0</v>
      </c>
      <c r="H36" s="1">
        <f>'Voda, teplo, plyn Stav'!H36</f>
        <v>0</v>
      </c>
      <c r="I36" s="1" t="str">
        <f>'Voda, teplo, plyn Stav'!I36</f>
        <v>5396077-026-12-1</v>
      </c>
      <c r="BB36" s="1">
        <f>('Voda, teplo, plyn Stav'!BC36-'Voda, teplo, plyn Stav'!BB36)</f>
        <v>11</v>
      </c>
      <c r="BC36" s="1">
        <f>('Voda, teplo, plyn Stav'!BD36-'Voda, teplo, plyn Stav'!BC36)</f>
        <v>32.700000000000003</v>
      </c>
      <c r="BD36" s="1">
        <f>('Voda, teplo, plyn Stav'!BE36-'Voda, teplo, plyn Stav'!BD36)</f>
        <v>110.3</v>
      </c>
      <c r="BE36" s="1">
        <f>('Voda, teplo, plyn Stav'!BF36-'Voda, teplo, plyn Stav'!BE36)</f>
        <v>124</v>
      </c>
      <c r="BF36" s="1">
        <f>('Voda, teplo, plyn Stav'!BG36-'Voda, teplo, plyn Stav'!BF36)</f>
        <v>117</v>
      </c>
      <c r="BG36" s="1">
        <f>('Voda, teplo, plyn Stav'!BH36-'Voda, teplo, plyn Stav'!BG36)</f>
        <v>107</v>
      </c>
      <c r="BH36" s="1">
        <f>('Voda, teplo, plyn Stav'!BI36-'Voda, teplo, plyn Stav'!BH36)</f>
        <v>30.399999999999977</v>
      </c>
      <c r="BI36" s="1">
        <f>('Voda, teplo, plyn Stav'!BJ36-'Voda, teplo, plyn Stav'!BI36)</f>
        <v>0</v>
      </c>
      <c r="BJ36" s="1">
        <f>('Voda, teplo, plyn Stav'!BK36-'Voda, teplo, plyn Stav'!BJ36)</f>
        <v>0</v>
      </c>
      <c r="BK36" s="1">
        <f>('Voda, teplo, plyn Stav'!BL36-'Voda, teplo, plyn Stav'!BK36)</f>
        <v>0</v>
      </c>
      <c r="BL36" s="1">
        <f>('Voda, teplo, plyn Stav'!BM36-'Voda, teplo, plyn Stav'!BL36)</f>
        <v>0</v>
      </c>
      <c r="BM36" s="1">
        <f>('Voda, teplo, plyn Stav'!BN36-'Voda, teplo, plyn Stav'!BM36)</f>
        <v>0</v>
      </c>
      <c r="BN36" s="1">
        <f>('Voda, teplo, plyn Stav'!BO36-'Voda, teplo, plyn Stav'!BN36)</f>
        <v>0.10000000000002274</v>
      </c>
      <c r="BO36" s="1">
        <f>('Voda, teplo, plyn Stav'!BP36-'Voda, teplo, plyn Stav'!BO36)</f>
        <v>49.5</v>
      </c>
      <c r="BP36" s="1">
        <f>('Voda, teplo, plyn Stav'!BQ36-'Voda, teplo, plyn Stav'!BP36)</f>
        <v>97</v>
      </c>
      <c r="BQ36" s="1">
        <f>('Voda, teplo, plyn Stav'!BR36-'Voda, teplo, plyn Stav'!BQ36)</f>
        <v>104</v>
      </c>
      <c r="BR36" s="1">
        <f>('Voda, teplo, plyn Stav'!BS36-'Voda, teplo, plyn Stav'!BR36)</f>
        <v>79</v>
      </c>
      <c r="BS36" s="1">
        <f>('Voda, teplo, plyn Stav'!BT36-'Voda, teplo, plyn Stav'!BS36)</f>
        <v>27</v>
      </c>
      <c r="BT36" s="1">
        <f>('Voda, teplo, plyn Stav'!BU36-'Voda, teplo, plyn Stav'!BT36)</f>
        <v>1</v>
      </c>
      <c r="BU36" s="1">
        <f>('Voda, teplo, plyn Stav'!BV36-'Voda, teplo, plyn Stav'!BU36)</f>
        <v>0</v>
      </c>
      <c r="BV36" s="1">
        <f>('Voda, teplo, plyn Stav'!BW36-'Voda, teplo, plyn Stav'!BV36)</f>
        <v>0</v>
      </c>
      <c r="BW36" s="1">
        <f>('Voda, teplo, plyn Stav'!BX36-'Voda, teplo, plyn Stav'!BW36)</f>
        <v>0</v>
      </c>
      <c r="BX36" s="1">
        <f>('Voda, teplo, plyn Stav'!BY36-'Voda, teplo, plyn Stav'!BX36)</f>
        <v>0</v>
      </c>
      <c r="BY36" s="1">
        <f>('Voda, teplo, plyn Stav'!BZ36-'Voda, teplo, plyn Stav'!BY36)</f>
        <v>0</v>
      </c>
      <c r="BZ36" s="1">
        <f>('Voda, teplo, plyn Stav'!CA36-'Voda, teplo, plyn Stav'!BZ36)</f>
        <v>0</v>
      </c>
      <c r="CA36" s="1">
        <f>('Voda, teplo, plyn Stav'!CB36-'Voda, teplo, plyn Stav'!CA36)</f>
        <v>18</v>
      </c>
      <c r="CB36" s="1">
        <f>('Voda, teplo, plyn Stav'!CC36-'Voda, teplo, plyn Stav'!CB36)</f>
        <v>70</v>
      </c>
      <c r="CC36" s="1">
        <f>('Voda, teplo, plyn Stav'!CD36-'Voda, teplo, plyn Stav'!CC36)</f>
        <v>93</v>
      </c>
      <c r="CD36" s="1">
        <f>('Voda, teplo, plyn Stav'!CE36-'Voda, teplo, plyn Stav'!CD36)</f>
        <v>89</v>
      </c>
      <c r="CE36" s="1">
        <f>('Voda, teplo, plyn Stav'!CF36-'Voda, teplo, plyn Stav'!CE36)</f>
        <v>30</v>
      </c>
      <c r="CF36" s="1">
        <f>('Voda, teplo, plyn Stav'!CG36-'Voda, teplo, plyn Stav'!CF36)</f>
        <v>13</v>
      </c>
      <c r="CG36" s="1">
        <f>('Voda, teplo, plyn Stav'!CH36-'Voda, teplo, plyn Stav'!CG36)</f>
        <v>0</v>
      </c>
      <c r="CH36" s="1">
        <f>('Voda, teplo, plyn Stav'!CI36-'Voda, teplo, plyn Stav'!CH36)</f>
        <v>0</v>
      </c>
      <c r="CI36" s="1">
        <f>('Voda, teplo, plyn Stav'!CJ36-'Voda, teplo, plyn Stav'!CI36)</f>
        <v>0</v>
      </c>
      <c r="CJ36" s="1">
        <f>('Voda, teplo, plyn Stav'!CK36-'Voda, teplo, plyn Stav'!CJ36)</f>
        <v>0</v>
      </c>
      <c r="CK36" s="1">
        <f>('Voda, teplo, plyn Stav'!CL36-'Voda, teplo, plyn Stav'!CK36)</f>
        <v>0</v>
      </c>
      <c r="CL36" s="1">
        <f>('Voda, teplo, plyn Stav'!CM36-'Voda, teplo, plyn Stav'!CL36)</f>
        <v>0</v>
      </c>
      <c r="CM36" s="1">
        <f>('Voda, teplo, plyn Stav'!CN36-'Voda, teplo, plyn Stav'!CM36)</f>
        <v>24</v>
      </c>
      <c r="CN36" s="1">
        <f>('Voda, teplo, plyn Stav'!CO36-'Voda, teplo, plyn Stav'!CN36)</f>
        <v>34</v>
      </c>
      <c r="CO36" s="1">
        <f>('Voda, teplo, plyn Stav'!CP36-'Voda, teplo, plyn Stav'!CO36)</f>
        <v>110</v>
      </c>
      <c r="CP36" s="1">
        <f>('Voda, teplo, plyn Stav'!CQ36-'Voda, teplo, plyn Stav'!CP36)</f>
        <v>64</v>
      </c>
      <c r="CQ36" s="1">
        <f>('Voda, teplo, plyn Stav'!CR36-'Voda, teplo, plyn Stav'!CQ36)</f>
        <v>52</v>
      </c>
      <c r="CR36" s="1">
        <f>('Voda, teplo, plyn Stav'!CS36-'Voda, teplo, plyn Stav'!CR36)</f>
        <v>3</v>
      </c>
      <c r="CS36" s="1">
        <f>('Voda, teplo, plyn Stav'!CT36-'Voda, teplo, plyn Stav'!CS36)</f>
        <v>0</v>
      </c>
      <c r="CT36" s="1">
        <f>('Voda, teplo, plyn Stav'!CU36-'Voda, teplo, plyn Stav'!CT36)</f>
        <v>0</v>
      </c>
      <c r="CU36" s="1">
        <f>('Voda, teplo, plyn Stav'!CV36-'Voda, teplo, plyn Stav'!CU36)</f>
        <v>0</v>
      </c>
      <c r="CV36" s="1">
        <f>('Voda, teplo, plyn Stav'!CW36-'Voda, teplo, plyn Stav'!CV36)</f>
        <v>0</v>
      </c>
      <c r="CW36" s="1">
        <f>('Voda, teplo, plyn Stav'!CX36-'Voda, teplo, plyn Stav'!CW36)</f>
        <v>0</v>
      </c>
      <c r="CX36" s="1">
        <f>('Voda, teplo, plyn Stav'!CY36-'Voda, teplo, plyn Stav'!CX36)</f>
        <v>1</v>
      </c>
      <c r="CY36" s="1">
        <f>('Voda, teplo, plyn Stav'!CZ36-'Voda, teplo, plyn Stav'!CY36)</f>
        <v>50</v>
      </c>
      <c r="CZ36" s="1">
        <f>('Voda, teplo, plyn Stav'!DA36-'Voda, teplo, plyn Stav'!CZ36)</f>
        <v>107</v>
      </c>
    </row>
    <row r="37" spans="1:104" ht="12" hidden="1" customHeight="1">
      <c r="A37" s="1" t="str">
        <f>'Voda, teplo, plyn Stav'!A37</f>
        <v>A</v>
      </c>
      <c r="B37" s="1">
        <f>'Voda, teplo, plyn Stav'!B37</f>
        <v>253</v>
      </c>
      <c r="C37" s="1" t="str">
        <f>'Voda, teplo, plyn Stav'!C37</f>
        <v>Budova 40</v>
      </c>
      <c r="D37" s="1" t="str">
        <f>'Voda, teplo, plyn Stav'!D37</f>
        <v>CL metal (2)</v>
      </c>
      <c r="E37" s="1" t="str">
        <f>'Voda, teplo, plyn Stav'!E37</f>
        <v>Plyn</v>
      </c>
      <c r="F37" s="1">
        <f>'Voda, teplo, plyn Stav'!F37</f>
        <v>40</v>
      </c>
      <c r="G37" s="1">
        <f>'Voda, teplo, plyn Stav'!G37</f>
        <v>0</v>
      </c>
      <c r="H37" s="1" t="str">
        <f>'Voda, teplo, plyn Stav'!H37</f>
        <v>Druhý plynoměr</v>
      </c>
      <c r="I37" s="1" t="str">
        <f>'Voda, teplo, plyn Stav'!I37</f>
        <v>6830543-045-11</v>
      </c>
      <c r="BC37" s="1">
        <f>('Voda, teplo, plyn Stav'!BD37-'Voda, teplo, plyn Stav'!BC37)</f>
        <v>49.604999999999997</v>
      </c>
      <c r="BD37" s="1">
        <f>('Voda, teplo, plyn Stav'!BE37-'Voda, teplo, plyn Stav'!BD37)</f>
        <v>550.1</v>
      </c>
      <c r="BE37" s="1">
        <f>('Voda, teplo, plyn Stav'!BF37-'Voda, teplo, plyn Stav'!BE37)</f>
        <v>843</v>
      </c>
      <c r="BF37" s="1">
        <f>('Voda, teplo, plyn Stav'!BG37-'Voda, teplo, plyn Stav'!BF37)</f>
        <v>795</v>
      </c>
      <c r="BG37" s="1">
        <f>('Voda, teplo, plyn Stav'!BH37-'Voda, teplo, plyn Stav'!BG37)</f>
        <v>628</v>
      </c>
      <c r="BH37" s="1">
        <f>('Voda, teplo, plyn Stav'!BI37-'Voda, teplo, plyn Stav'!BH37)</f>
        <v>156.69999999999982</v>
      </c>
      <c r="BI37" s="1">
        <f>('Voda, teplo, plyn Stav'!BJ37-'Voda, teplo, plyn Stav'!BI37)</f>
        <v>0</v>
      </c>
      <c r="BJ37" s="1">
        <f>('Voda, teplo, plyn Stav'!BK37-'Voda, teplo, plyn Stav'!BJ37)</f>
        <v>0</v>
      </c>
      <c r="BK37" s="1">
        <f>('Voda, teplo, plyn Stav'!BL37-'Voda, teplo, plyn Stav'!BK37)</f>
        <v>0</v>
      </c>
      <c r="BL37" s="1">
        <f>('Voda, teplo, plyn Stav'!BM37-'Voda, teplo, plyn Stav'!BL37)</f>
        <v>0</v>
      </c>
      <c r="BM37" s="1">
        <f>('Voda, teplo, plyn Stav'!BN37-'Voda, teplo, plyn Stav'!BM37)</f>
        <v>0.3000000000001819</v>
      </c>
      <c r="BN37" s="1">
        <f>('Voda, teplo, plyn Stav'!BO37-'Voda, teplo, plyn Stav'!BN37)</f>
        <v>7</v>
      </c>
      <c r="BO37" s="1">
        <f>('Voda, teplo, plyn Stav'!BP37-'Voda, teplo, plyn Stav'!BO37)</f>
        <v>281</v>
      </c>
      <c r="BP37" s="1">
        <f>('Voda, teplo, plyn Stav'!BQ37-'Voda, teplo, plyn Stav'!BP37)</f>
        <v>446</v>
      </c>
      <c r="BQ37" s="1">
        <f>('Voda, teplo, plyn Stav'!BR37-'Voda, teplo, plyn Stav'!BQ37)</f>
        <v>653</v>
      </c>
      <c r="BR37" s="1">
        <f>('Voda, teplo, plyn Stav'!BS37-'Voda, teplo, plyn Stav'!BR37)</f>
        <v>447</v>
      </c>
      <c r="BS37" s="1">
        <f>('Voda, teplo, plyn Stav'!BT37-'Voda, teplo, plyn Stav'!BS37)</f>
        <v>172</v>
      </c>
      <c r="BT37" s="1">
        <f>('Voda, teplo, plyn Stav'!BU37-'Voda, teplo, plyn Stav'!BT37)</f>
        <v>0</v>
      </c>
      <c r="BU37" s="1">
        <f>('Voda, teplo, plyn Stav'!BV37-'Voda, teplo, plyn Stav'!BU37)</f>
        <v>0</v>
      </c>
      <c r="BV37" s="1">
        <f>('Voda, teplo, plyn Stav'!BW37-'Voda, teplo, plyn Stav'!BV37)</f>
        <v>0</v>
      </c>
      <c r="BW37" s="1">
        <f>('Voda, teplo, plyn Stav'!BX37-'Voda, teplo, plyn Stav'!BW37)</f>
        <v>1</v>
      </c>
      <c r="BX37" s="1">
        <f>('Voda, teplo, plyn Stav'!BY37-'Voda, teplo, plyn Stav'!BX37)</f>
        <v>0</v>
      </c>
      <c r="BY37" s="1">
        <f>('Voda, teplo, plyn Stav'!BZ37-'Voda, teplo, plyn Stav'!BY37)</f>
        <v>0</v>
      </c>
      <c r="BZ37" s="1">
        <f>('Voda, teplo, plyn Stav'!CA37-'Voda, teplo, plyn Stav'!BZ37)</f>
        <v>44</v>
      </c>
      <c r="CA37" s="1">
        <f>('Voda, teplo, plyn Stav'!CB37-'Voda, teplo, plyn Stav'!CA37)</f>
        <v>282</v>
      </c>
      <c r="CB37" s="1">
        <f>('Voda, teplo, plyn Stav'!CC37-'Voda, teplo, plyn Stav'!CB37)</f>
        <v>455</v>
      </c>
      <c r="CC37" s="1">
        <f>('Voda, teplo, plyn Stav'!CD37-'Voda, teplo, plyn Stav'!CC37)</f>
        <v>737</v>
      </c>
      <c r="CD37" s="1">
        <f>('Voda, teplo, plyn Stav'!CE37-'Voda, teplo, plyn Stav'!CD37)</f>
        <v>724</v>
      </c>
      <c r="CE37" s="1">
        <f>('Voda, teplo, plyn Stav'!CF37-'Voda, teplo, plyn Stav'!CE37)</f>
        <v>454</v>
      </c>
      <c r="CF37" s="1">
        <f>('Voda, teplo, plyn Stav'!CG37-'Voda, teplo, plyn Stav'!CF37)</f>
        <v>159</v>
      </c>
      <c r="CG37" s="1">
        <f>('Voda, teplo, plyn Stav'!CH37-'Voda, teplo, plyn Stav'!CG37)</f>
        <v>0</v>
      </c>
      <c r="CH37" s="1">
        <f>('Voda, teplo, plyn Stav'!CI37-'Voda, teplo, plyn Stav'!CH37)</f>
        <v>0</v>
      </c>
      <c r="CI37" s="1">
        <f>('Voda, teplo, plyn Stav'!CJ37-'Voda, teplo, plyn Stav'!CI37)</f>
        <v>1</v>
      </c>
      <c r="CJ37" s="1">
        <f>('Voda, teplo, plyn Stav'!CK37-'Voda, teplo, plyn Stav'!CJ37)</f>
        <v>0</v>
      </c>
      <c r="CK37" s="1">
        <f>('Voda, teplo, plyn Stav'!CL37-'Voda, teplo, plyn Stav'!CK37)</f>
        <v>0</v>
      </c>
      <c r="CL37" s="1">
        <f>('Voda, teplo, plyn Stav'!CM37-'Voda, teplo, plyn Stav'!CL37)</f>
        <v>194</v>
      </c>
      <c r="CM37" s="1">
        <f>('Voda, teplo, plyn Stav'!CN37-'Voda, teplo, plyn Stav'!CM37)</f>
        <v>288</v>
      </c>
      <c r="CN37" s="1">
        <f>('Voda, teplo, plyn Stav'!CO37-'Voda, teplo, plyn Stav'!CN37)</f>
        <v>299</v>
      </c>
      <c r="CO37" s="1">
        <f>('Voda, teplo, plyn Stav'!CP37-'Voda, teplo, plyn Stav'!CO37)</f>
        <v>727</v>
      </c>
      <c r="CP37" s="1">
        <f>('Voda, teplo, plyn Stav'!CQ37-'Voda, teplo, plyn Stav'!CP37)</f>
        <v>543</v>
      </c>
      <c r="CQ37" s="1">
        <f>('Voda, teplo, plyn Stav'!CR37-'Voda, teplo, plyn Stav'!CQ37)</f>
        <v>494</v>
      </c>
      <c r="CR37" s="1">
        <f>('Voda, teplo, plyn Stav'!CS37-'Voda, teplo, plyn Stav'!CR37)</f>
        <v>46</v>
      </c>
      <c r="CS37" s="1">
        <f>('Voda, teplo, plyn Stav'!CT37-'Voda, teplo, plyn Stav'!CS37)</f>
        <v>0</v>
      </c>
      <c r="CT37" s="1">
        <f>('Voda, teplo, plyn Stav'!CU37-'Voda, teplo, plyn Stav'!CT37)</f>
        <v>0</v>
      </c>
      <c r="CU37" s="1">
        <f>('Voda, teplo, plyn Stav'!CV37-'Voda, teplo, plyn Stav'!CU37)</f>
        <v>0</v>
      </c>
      <c r="CV37" s="1">
        <f>('Voda, teplo, plyn Stav'!CW37-'Voda, teplo, plyn Stav'!CV37)</f>
        <v>1</v>
      </c>
      <c r="CW37" s="1">
        <f>('Voda, teplo, plyn Stav'!CX37-'Voda, teplo, plyn Stav'!CW37)</f>
        <v>0</v>
      </c>
      <c r="CX37" s="1">
        <f>('Voda, teplo, plyn Stav'!CY37-'Voda, teplo, plyn Stav'!CX37)</f>
        <v>98</v>
      </c>
      <c r="CY37" s="1">
        <f>('Voda, teplo, plyn Stav'!CZ37-'Voda, teplo, plyn Stav'!CY37)</f>
        <v>419</v>
      </c>
      <c r="CZ37" s="1">
        <f>('Voda, teplo, plyn Stav'!DA37-'Voda, teplo, plyn Stav'!CZ37)</f>
        <v>505</v>
      </c>
    </row>
    <row r="38" spans="1:104" ht="12" hidden="1" customHeight="1">
      <c r="A38" s="1" t="str">
        <f>'Voda, teplo, plyn Stav'!A38</f>
        <v>A</v>
      </c>
      <c r="B38" s="1">
        <f>'Voda, teplo, plyn Stav'!B38</f>
        <v>254</v>
      </c>
      <c r="C38" s="1" t="str">
        <f>'Voda, teplo, plyn Stav'!C38</f>
        <v>Budova 10</v>
      </c>
      <c r="D38" s="1" t="str">
        <f>'Voda, teplo, plyn Stav'!D38</f>
        <v>Metrostav</v>
      </c>
      <c r="E38" s="1" t="str">
        <f>'Voda, teplo, plyn Stav'!E38</f>
        <v>Plyn</v>
      </c>
      <c r="F38" s="1">
        <f>'Voda, teplo, plyn Stav'!F38</f>
        <v>10</v>
      </c>
      <c r="G38" s="1">
        <f>'Voda, teplo, plyn Stav'!G38</f>
        <v>0</v>
      </c>
      <c r="H38" s="1" t="str">
        <f>'Voda, teplo, plyn Stav'!H38</f>
        <v>Ředitelství 2p. A</v>
      </c>
      <c r="I38" s="1" t="str">
        <f>'Voda, teplo, plyn Stav'!I38</f>
        <v>5395909-026-12</v>
      </c>
      <c r="BC38" s="1">
        <f>('Voda, teplo, plyn Stav'!BD38-'Voda, teplo, plyn Stav'!BC38)</f>
        <v>6.56</v>
      </c>
      <c r="BD38" s="1">
        <f>('Voda, teplo, plyn Stav'!BE38-'Voda, teplo, plyn Stav'!BD38)</f>
        <v>180.44</v>
      </c>
      <c r="BE38" s="1">
        <f>('Voda, teplo, plyn Stav'!BF38-'Voda, teplo, plyn Stav'!BE38)</f>
        <v>380</v>
      </c>
      <c r="BF38" s="1">
        <f>('Voda, teplo, plyn Stav'!BG38-'Voda, teplo, plyn Stav'!BF38)</f>
        <v>434</v>
      </c>
      <c r="BG38" s="1">
        <f>('Voda, teplo, plyn Stav'!BH38-'Voda, teplo, plyn Stav'!BG38)</f>
        <v>85</v>
      </c>
      <c r="BH38" s="1">
        <f>('Voda, teplo, plyn Stav'!BI38-'Voda, teplo, plyn Stav'!BH38)</f>
        <v>0.29999999999995453</v>
      </c>
      <c r="BI38" s="1">
        <f>('Voda, teplo, plyn Stav'!BJ38-'Voda, teplo, plyn Stav'!BI38)</f>
        <v>0</v>
      </c>
      <c r="BJ38" s="1">
        <f>('Voda, teplo, plyn Stav'!BK38-'Voda, teplo, plyn Stav'!BJ38)</f>
        <v>0</v>
      </c>
      <c r="BK38" s="1">
        <f>('Voda, teplo, plyn Stav'!BL38-'Voda, teplo, plyn Stav'!BK38)</f>
        <v>0</v>
      </c>
      <c r="BL38" s="1">
        <f>('Voda, teplo, plyn Stav'!BM38-'Voda, teplo, plyn Stav'!BL38)</f>
        <v>0</v>
      </c>
      <c r="BM38" s="1">
        <f>('Voda, teplo, plyn Stav'!BN38-'Voda, teplo, plyn Stav'!BM38)</f>
        <v>183.70000000000005</v>
      </c>
      <c r="BN38" s="1">
        <f>('Voda, teplo, plyn Stav'!BO38-'Voda, teplo, plyn Stav'!BN38)</f>
        <v>413</v>
      </c>
      <c r="BO38" s="1">
        <f>('Voda, teplo, plyn Stav'!BP38-'Voda, teplo, plyn Stav'!BO38)</f>
        <v>608</v>
      </c>
      <c r="BP38" s="1">
        <f>('Voda, teplo, plyn Stav'!BQ38-'Voda, teplo, plyn Stav'!BP38)</f>
        <v>703</v>
      </c>
      <c r="BQ38" s="1">
        <f>('Voda, teplo, plyn Stav'!BR38-'Voda, teplo, plyn Stav'!BQ38)</f>
        <v>768</v>
      </c>
      <c r="BR38" s="1">
        <f>('Voda, teplo, plyn Stav'!BS38-'Voda, teplo, plyn Stav'!BR38)</f>
        <v>672</v>
      </c>
      <c r="BS38" s="1">
        <f>('Voda, teplo, plyn Stav'!BT38-'Voda, teplo, plyn Stav'!BS38)</f>
        <v>692</v>
      </c>
      <c r="BT38" s="1">
        <f>('Voda, teplo, plyn Stav'!BU38-'Voda, teplo, plyn Stav'!BT38)</f>
        <v>306</v>
      </c>
      <c r="BU38" s="1">
        <f>('Voda, teplo, plyn Stav'!BV38-'Voda, teplo, plyn Stav'!BU38)</f>
        <v>214</v>
      </c>
      <c r="BV38" s="1">
        <f>('Voda, teplo, plyn Stav'!BW38-'Voda, teplo, plyn Stav'!BV38)</f>
        <v>2</v>
      </c>
      <c r="BW38" s="1">
        <f>('Voda, teplo, plyn Stav'!BX38-'Voda, teplo, plyn Stav'!BW38)</f>
        <v>2</v>
      </c>
      <c r="BX38" s="1">
        <f>('Voda, teplo, plyn Stav'!BY38-'Voda, teplo, plyn Stav'!BX38)</f>
        <v>2</v>
      </c>
      <c r="BY38" s="1">
        <f>('Voda, teplo, plyn Stav'!BZ38-'Voda, teplo, plyn Stav'!BY38)</f>
        <v>211</v>
      </c>
      <c r="BZ38" s="1">
        <f>('Voda, teplo, plyn Stav'!CA38-'Voda, teplo, plyn Stav'!BZ38)</f>
        <v>380</v>
      </c>
      <c r="CA38" s="1">
        <f>('Voda, teplo, plyn Stav'!CB38-'Voda, teplo, plyn Stav'!CA38)</f>
        <v>544</v>
      </c>
      <c r="CB38" s="1">
        <f>('Voda, teplo, plyn Stav'!CC38-'Voda, teplo, plyn Stav'!CB38)</f>
        <v>738</v>
      </c>
      <c r="CC38" s="1">
        <f>('Voda, teplo, plyn Stav'!CD38-'Voda, teplo, plyn Stav'!CC38)</f>
        <v>721</v>
      </c>
      <c r="CD38" s="1">
        <f>('Voda, teplo, plyn Stav'!CE38-'Voda, teplo, plyn Stav'!CD38)</f>
        <v>741</v>
      </c>
      <c r="CE38" s="1">
        <f>('Voda, teplo, plyn Stav'!CF38-'Voda, teplo, plyn Stav'!CE38)</f>
        <v>641</v>
      </c>
      <c r="CF38" s="1">
        <f>('Voda, teplo, plyn Stav'!CG38-'Voda, teplo, plyn Stav'!CF38)</f>
        <v>445</v>
      </c>
      <c r="CG38" s="1">
        <f>('Voda, teplo, plyn Stav'!CH38-'Voda, teplo, plyn Stav'!CG38)</f>
        <v>113</v>
      </c>
      <c r="CH38" s="1">
        <f>('Voda, teplo, plyn Stav'!CI38-'Voda, teplo, plyn Stav'!CH38)</f>
        <v>1</v>
      </c>
      <c r="CI38" s="1">
        <f>('Voda, teplo, plyn Stav'!CJ38-'Voda, teplo, plyn Stav'!CI38)</f>
        <v>0</v>
      </c>
      <c r="CJ38" s="1">
        <f>('Voda, teplo, plyn Stav'!CK38-'Voda, teplo, plyn Stav'!CJ38)</f>
        <v>1</v>
      </c>
      <c r="CK38" s="1">
        <f>('Voda, teplo, plyn Stav'!CL38-'Voda, teplo, plyn Stav'!CK38)</f>
        <v>138</v>
      </c>
      <c r="CL38" s="1">
        <f>('Voda, teplo, plyn Stav'!CM38-'Voda, teplo, plyn Stav'!CL38)</f>
        <v>535</v>
      </c>
      <c r="CM38" s="1">
        <f>('Voda, teplo, plyn Stav'!CN38-'Voda, teplo, plyn Stav'!CM38)</f>
        <v>575</v>
      </c>
      <c r="CN38" s="1">
        <f>('Voda, teplo, plyn Stav'!CO38-'Voda, teplo, plyn Stav'!CN38)</f>
        <v>660</v>
      </c>
      <c r="CO38" s="1">
        <f>('Voda, teplo, plyn Stav'!CP38-'Voda, teplo, plyn Stav'!CO38)</f>
        <v>861</v>
      </c>
      <c r="CP38" s="1">
        <f>('Voda, teplo, plyn Stav'!CQ38-'Voda, teplo, plyn Stav'!CP38)</f>
        <v>606</v>
      </c>
      <c r="CQ38" s="1">
        <f>('Voda, teplo, plyn Stav'!CR38-'Voda, teplo, plyn Stav'!CQ38)</f>
        <v>644</v>
      </c>
      <c r="CR38" s="1">
        <f>('Voda, teplo, plyn Stav'!CS38-'Voda, teplo, plyn Stav'!CR38)</f>
        <v>381</v>
      </c>
      <c r="CS38" s="1">
        <f>('Voda, teplo, plyn Stav'!CT38-'Voda, teplo, plyn Stav'!CS38)</f>
        <v>171</v>
      </c>
      <c r="CT38" s="1">
        <f>('Voda, teplo, plyn Stav'!CU38-'Voda, teplo, plyn Stav'!CT38)</f>
        <v>85</v>
      </c>
      <c r="CU38" s="1">
        <f>('Voda, teplo, plyn Stav'!CV38-'Voda, teplo, plyn Stav'!CU38)</f>
        <v>1</v>
      </c>
      <c r="CV38" s="1">
        <f>('Voda, teplo, plyn Stav'!CW38-'Voda, teplo, plyn Stav'!CV38)</f>
        <v>1</v>
      </c>
      <c r="CW38" s="1">
        <f>('Voda, teplo, plyn Stav'!CX38-'Voda, teplo, plyn Stav'!CW38)</f>
        <v>60</v>
      </c>
      <c r="CX38" s="1">
        <f>('Voda, teplo, plyn Stav'!CY38-'Voda, teplo, plyn Stav'!CX38)</f>
        <v>391</v>
      </c>
      <c r="CY38" s="1">
        <f>('Voda, teplo, plyn Stav'!CZ38-'Voda, teplo, plyn Stav'!CY38)</f>
        <v>718</v>
      </c>
      <c r="CZ38" s="1">
        <f>('Voda, teplo, plyn Stav'!DA38-'Voda, teplo, plyn Stav'!CZ38)</f>
        <v>857</v>
      </c>
    </row>
    <row r="39" spans="1:104" ht="12" hidden="1" customHeight="1">
      <c r="A39" s="1" t="str">
        <f>'Voda, teplo, plyn Stav'!A39</f>
        <v>A</v>
      </c>
      <c r="B39" s="1">
        <f>'Voda, teplo, plyn Stav'!B39</f>
        <v>255</v>
      </c>
      <c r="C39" s="1" t="str">
        <f>'Voda, teplo, plyn Stav'!C39</f>
        <v>Budova 10</v>
      </c>
      <c r="D39" s="1" t="str">
        <f>'Voda, teplo, plyn Stav'!D39</f>
        <v>Metrostav</v>
      </c>
      <c r="E39" s="1" t="str">
        <f>'Voda, teplo, plyn Stav'!E39</f>
        <v>Plyn</v>
      </c>
      <c r="F39" s="1">
        <f>'Voda, teplo, plyn Stav'!F39</f>
        <v>10</v>
      </c>
      <c r="G39" s="1">
        <f>'Voda, teplo, plyn Stav'!G39</f>
        <v>0</v>
      </c>
      <c r="H39" s="1" t="str">
        <f>'Voda, teplo, plyn Stav'!H39</f>
        <v>Ředitelství 2p. B</v>
      </c>
      <c r="I39" s="1" t="str">
        <f>'Voda, teplo, plyn Stav'!I39</f>
        <v>5395974-026-12</v>
      </c>
      <c r="BC39" s="1">
        <f>('Voda, teplo, plyn Stav'!BD39-'Voda, teplo, plyn Stav'!BC39)</f>
        <v>5.32</v>
      </c>
      <c r="BD39" s="1">
        <f>('Voda, teplo, plyn Stav'!BE39-'Voda, teplo, plyn Stav'!BD39)</f>
        <v>58.68</v>
      </c>
      <c r="BE39" s="1">
        <f>('Voda, teplo, plyn Stav'!BF39-'Voda, teplo, plyn Stav'!BE39)</f>
        <v>276</v>
      </c>
      <c r="BF39" s="1">
        <f>('Voda, teplo, plyn Stav'!BG39-'Voda, teplo, plyn Stav'!BF39)</f>
        <v>340</v>
      </c>
      <c r="BG39" s="1">
        <f>('Voda, teplo, plyn Stav'!BH39-'Voda, teplo, plyn Stav'!BG39)</f>
        <v>67</v>
      </c>
      <c r="BH39" s="1">
        <f>('Voda, teplo, plyn Stav'!BI39-'Voda, teplo, plyn Stav'!BH39)</f>
        <v>0.89999999999997726</v>
      </c>
      <c r="BI39" s="1">
        <f>('Voda, teplo, plyn Stav'!BJ39-'Voda, teplo, plyn Stav'!BI39)</f>
        <v>0</v>
      </c>
      <c r="BJ39" s="1">
        <f>('Voda, teplo, plyn Stav'!BK39-'Voda, teplo, plyn Stav'!BJ39)</f>
        <v>0</v>
      </c>
      <c r="BK39" s="1">
        <f>('Voda, teplo, plyn Stav'!BL39-'Voda, teplo, plyn Stav'!BK39)</f>
        <v>0</v>
      </c>
      <c r="BL39" s="1">
        <f>('Voda, teplo, plyn Stav'!BM39-'Voda, teplo, plyn Stav'!BL39)</f>
        <v>0</v>
      </c>
      <c r="BM39" s="1">
        <f>('Voda, teplo, plyn Stav'!BN39-'Voda, teplo, plyn Stav'!BM39)</f>
        <v>230.10000000000002</v>
      </c>
      <c r="BN39" s="1">
        <f>('Voda, teplo, plyn Stav'!BO39-'Voda, teplo, plyn Stav'!BN39)</f>
        <v>485</v>
      </c>
      <c r="BO39" s="1">
        <f>('Voda, teplo, plyn Stav'!BP39-'Voda, teplo, plyn Stav'!BO39)</f>
        <v>793</v>
      </c>
      <c r="BP39" s="1">
        <f>('Voda, teplo, plyn Stav'!BQ39-'Voda, teplo, plyn Stav'!BP39)</f>
        <v>1005</v>
      </c>
      <c r="BQ39" s="1">
        <f>('Voda, teplo, plyn Stav'!BR39-'Voda, teplo, plyn Stav'!BQ39)</f>
        <v>944</v>
      </c>
      <c r="BR39" s="1">
        <f>('Voda, teplo, plyn Stav'!BS39-'Voda, teplo, plyn Stav'!BR39)</f>
        <v>730</v>
      </c>
      <c r="BS39" s="1">
        <f>('Voda, teplo, plyn Stav'!BT39-'Voda, teplo, plyn Stav'!BS39)</f>
        <v>517</v>
      </c>
      <c r="BT39" s="1">
        <f>('Voda, teplo, plyn Stav'!BU39-'Voda, teplo, plyn Stav'!BT39)</f>
        <v>345</v>
      </c>
      <c r="BU39" s="1">
        <f>('Voda, teplo, plyn Stav'!BV39-'Voda, teplo, plyn Stav'!BU39)</f>
        <v>211</v>
      </c>
      <c r="BV39" s="1">
        <f>('Voda, teplo, plyn Stav'!BW39-'Voda, teplo, plyn Stav'!BV39)</f>
        <v>6</v>
      </c>
      <c r="BW39" s="1">
        <f>('Voda, teplo, plyn Stav'!BX39-'Voda, teplo, plyn Stav'!BW39)</f>
        <v>6</v>
      </c>
      <c r="BX39" s="1">
        <f>('Voda, teplo, plyn Stav'!BY39-'Voda, teplo, plyn Stav'!BX39)</f>
        <v>100</v>
      </c>
      <c r="BY39" s="1">
        <f>('Voda, teplo, plyn Stav'!BZ39-'Voda, teplo, plyn Stav'!BY39)</f>
        <v>278</v>
      </c>
      <c r="BZ39" s="1">
        <f>('Voda, teplo, plyn Stav'!CA39-'Voda, teplo, plyn Stav'!BZ39)</f>
        <v>416</v>
      </c>
      <c r="CA39" s="1">
        <f>('Voda, teplo, plyn Stav'!CB39-'Voda, teplo, plyn Stav'!CA39)</f>
        <v>629</v>
      </c>
      <c r="CB39" s="1">
        <f>('Voda, teplo, plyn Stav'!CC39-'Voda, teplo, plyn Stav'!CB39)</f>
        <v>806</v>
      </c>
      <c r="CC39" s="1">
        <f>('Voda, teplo, plyn Stav'!CD39-'Voda, teplo, plyn Stav'!CC39)</f>
        <v>937</v>
      </c>
      <c r="CD39" s="1">
        <f>('Voda, teplo, plyn Stav'!CE39-'Voda, teplo, plyn Stav'!CD39)</f>
        <v>848</v>
      </c>
      <c r="CE39" s="1">
        <f>('Voda, teplo, plyn Stav'!CF39-'Voda, teplo, plyn Stav'!CE39)</f>
        <v>610</v>
      </c>
      <c r="CF39" s="1">
        <f>('Voda, teplo, plyn Stav'!CG39-'Voda, teplo, plyn Stav'!CF39)</f>
        <v>418</v>
      </c>
      <c r="CG39" s="1">
        <f>('Voda, teplo, plyn Stav'!CH39-'Voda, teplo, plyn Stav'!CG39)</f>
        <v>219</v>
      </c>
      <c r="CH39" s="1">
        <f>('Voda, teplo, plyn Stav'!CI39-'Voda, teplo, plyn Stav'!CH39)</f>
        <v>55</v>
      </c>
      <c r="CI39" s="1">
        <f>('Voda, teplo, plyn Stav'!CJ39-'Voda, teplo, plyn Stav'!CI39)</f>
        <v>5</v>
      </c>
      <c r="CJ39" s="1">
        <f>('Voda, teplo, plyn Stav'!CK39-'Voda, teplo, plyn Stav'!CJ39)</f>
        <v>3</v>
      </c>
      <c r="CK39" s="1">
        <f>('Voda, teplo, plyn Stav'!CL39-'Voda, teplo, plyn Stav'!CK39)</f>
        <v>100</v>
      </c>
      <c r="CL39" s="1">
        <f>('Voda, teplo, plyn Stav'!CM39-'Voda, teplo, plyn Stav'!CL39)</f>
        <v>504</v>
      </c>
      <c r="CM39" s="1">
        <f>('Voda, teplo, plyn Stav'!CN39-'Voda, teplo, plyn Stav'!CM39)</f>
        <v>662</v>
      </c>
      <c r="CN39" s="1">
        <f>('Voda, teplo, plyn Stav'!CO39-'Voda, teplo, plyn Stav'!CN39)</f>
        <v>883</v>
      </c>
      <c r="CO39" s="1">
        <f>('Voda, teplo, plyn Stav'!CP39-'Voda, teplo, plyn Stav'!CO39)</f>
        <v>984</v>
      </c>
      <c r="CP39" s="1">
        <f>('Voda, teplo, plyn Stav'!CQ39-'Voda, teplo, plyn Stav'!CP39)</f>
        <v>841</v>
      </c>
      <c r="CQ39" s="1">
        <f>('Voda, teplo, plyn Stav'!CR39-'Voda, teplo, plyn Stav'!CQ39)</f>
        <v>827</v>
      </c>
      <c r="CR39" s="1">
        <f>('Voda, teplo, plyn Stav'!CS39-'Voda, teplo, plyn Stav'!CR39)</f>
        <v>420</v>
      </c>
      <c r="CS39" s="1">
        <f>('Voda, teplo, plyn Stav'!CT39-'Voda, teplo, plyn Stav'!CS39)</f>
        <v>260</v>
      </c>
      <c r="CT39" s="1">
        <f>('Voda, teplo, plyn Stav'!CU39-'Voda, teplo, plyn Stav'!CT39)</f>
        <v>56</v>
      </c>
      <c r="CU39" s="1">
        <f>('Voda, teplo, plyn Stav'!CV39-'Voda, teplo, plyn Stav'!CU39)</f>
        <v>31</v>
      </c>
      <c r="CV39" s="1">
        <f>('Voda, teplo, plyn Stav'!CW39-'Voda, teplo, plyn Stav'!CV39)</f>
        <v>4</v>
      </c>
      <c r="CW39" s="1">
        <f>('Voda, teplo, plyn Stav'!CX39-'Voda, teplo, plyn Stav'!CW39)</f>
        <v>58</v>
      </c>
      <c r="CX39" s="1">
        <f>('Voda, teplo, plyn Stav'!CY39-'Voda, teplo, plyn Stav'!CX39)</f>
        <v>501</v>
      </c>
      <c r="CY39" s="1">
        <f>('Voda, teplo, plyn Stav'!CZ39-'Voda, teplo, plyn Stav'!CY39)</f>
        <v>737</v>
      </c>
      <c r="CZ39" s="1">
        <f>('Voda, teplo, plyn Stav'!DA39-'Voda, teplo, plyn Stav'!CZ39)</f>
        <v>999</v>
      </c>
    </row>
    <row r="40" spans="1:104" ht="12" customHeight="1">
      <c r="A40" s="1" t="str">
        <f>'Voda, teplo, plyn Stav'!A40</f>
        <v>A</v>
      </c>
      <c r="B40" s="1">
        <f>'Voda, teplo, plyn Stav'!B40</f>
        <v>256</v>
      </c>
      <c r="C40" s="1" t="str">
        <f>'Voda, teplo, plyn Stav'!C40</f>
        <v>Budova 18</v>
      </c>
      <c r="D40" s="1" t="str">
        <f>'Voda, teplo, plyn Stav'!D40</f>
        <v>Ježek</v>
      </c>
      <c r="E40" s="1" t="str">
        <f>'Voda, teplo, plyn Stav'!E40</f>
        <v>Voda</v>
      </c>
      <c r="F40" s="1">
        <f>'Voda, teplo, plyn Stav'!F40</f>
        <v>18</v>
      </c>
      <c r="G40" s="1">
        <f>'Voda, teplo, plyn Stav'!G40</f>
        <v>0</v>
      </c>
      <c r="H40" s="1">
        <f>'Voda, teplo, plyn Stav'!H40</f>
        <v>0</v>
      </c>
      <c r="I40" s="1" t="str">
        <f>'Voda, teplo, plyn Stav'!I40</f>
        <v>702659/08</v>
      </c>
      <c r="BD40" s="1">
        <f>('Voda, teplo, plyn Stav'!BE40-'Voda, teplo, plyn Stav'!BD40)</f>
        <v>0</v>
      </c>
      <c r="BE40" s="1">
        <f>('Voda, teplo, plyn Stav'!BF40-'Voda, teplo, plyn Stav'!BE40)</f>
        <v>3</v>
      </c>
      <c r="BF40" s="1">
        <f>('Voda, teplo, plyn Stav'!BG40-'Voda, teplo, plyn Stav'!BF40)</f>
        <v>1</v>
      </c>
      <c r="BG40" s="1">
        <f>('Voda, teplo, plyn Stav'!BH40-'Voda, teplo, plyn Stav'!BG40)</f>
        <v>0</v>
      </c>
      <c r="BH40" s="1">
        <f>('Voda, teplo, plyn Stav'!BI40-'Voda, teplo, plyn Stav'!BH40)</f>
        <v>0</v>
      </c>
      <c r="BJ40" s="1">
        <f>'Voda, teplo, plyn Stav'!BK40-'Voda, teplo, plyn Stav'!BH40</f>
        <v>1</v>
      </c>
      <c r="BK40" s="1">
        <f>'Voda, teplo, plyn Stav'!BL40-'Voda, teplo, plyn Stav'!BI40</f>
        <v>2</v>
      </c>
      <c r="BL40" s="1">
        <f>('Voda, teplo, plyn Stav'!BM40-'Voda, teplo, plyn Stav'!BL40)</f>
        <v>1</v>
      </c>
      <c r="BM40" s="1">
        <f>('Voda, teplo, plyn Stav'!BN40-'Voda, teplo, plyn Stav'!BM40)</f>
        <v>1</v>
      </c>
      <c r="BN40" s="1">
        <f>('Voda, teplo, plyn Stav'!BO40-'Voda, teplo, plyn Stav'!BN40)</f>
        <v>1</v>
      </c>
      <c r="BO40" s="1">
        <f>('Voda, teplo, plyn Stav'!BP40-'Voda, teplo, plyn Stav'!BO40)</f>
        <v>0</v>
      </c>
      <c r="BP40" s="1">
        <f>('Voda, teplo, plyn Stav'!BQ40-'Voda, teplo, plyn Stav'!BP40)</f>
        <v>1</v>
      </c>
      <c r="BQ40" s="1">
        <f>('Voda, teplo, plyn Stav'!BR40-'Voda, teplo, plyn Stav'!BQ40)</f>
        <v>0</v>
      </c>
      <c r="BR40" s="1">
        <f>('Voda, teplo, plyn Stav'!BS40-'Voda, teplo, plyn Stav'!BR40)</f>
        <v>0</v>
      </c>
      <c r="BS40" s="1">
        <f>('Voda, teplo, plyn Stav'!BT40-'Voda, teplo, plyn Stav'!BS40)</f>
        <v>1</v>
      </c>
      <c r="BT40" s="1">
        <f>('Voda, teplo, plyn Stav'!BU40-'Voda, teplo, plyn Stav'!BT40)</f>
        <v>0</v>
      </c>
      <c r="BU40" s="1">
        <f>('Voda, teplo, plyn Stav'!BV40-'Voda, teplo, plyn Stav'!BU40)</f>
        <v>0</v>
      </c>
      <c r="BV40" s="1">
        <f>('Voda, teplo, plyn Stav'!BW40-'Voda, teplo, plyn Stav'!BV40)</f>
        <v>0</v>
      </c>
      <c r="BW40" s="1">
        <f>('Voda, teplo, plyn Stav'!BX40-'Voda, teplo, plyn Stav'!BW40)</f>
        <v>1</v>
      </c>
      <c r="BX40" s="1">
        <f>('Voda, teplo, plyn Stav'!BY40-'Voda, teplo, plyn Stav'!BX40)</f>
        <v>0</v>
      </c>
      <c r="BY40" s="1">
        <f>('Voda, teplo, plyn Stav'!BZ40-'Voda, teplo, plyn Stav'!BY40)</f>
        <v>1</v>
      </c>
      <c r="BZ40" s="1">
        <f>('Voda, teplo, plyn Stav'!CA40-'Voda, teplo, plyn Stav'!BZ40)</f>
        <v>0</v>
      </c>
      <c r="CA40" s="1">
        <f>('Voda, teplo, plyn Stav'!CB40-'Voda, teplo, plyn Stav'!CA40)</f>
        <v>0</v>
      </c>
      <c r="CB40" s="1">
        <f>('Voda, teplo, plyn Stav'!CC40-'Voda, teplo, plyn Stav'!CB40)</f>
        <v>0</v>
      </c>
      <c r="CC40" s="1">
        <f>('Voda, teplo, plyn Stav'!CD40-'Voda, teplo, plyn Stav'!CC40)</f>
        <v>1</v>
      </c>
      <c r="CD40" s="1">
        <f>('Voda, teplo, plyn Stav'!CE40-'Voda, teplo, plyn Stav'!CD40)</f>
        <v>0</v>
      </c>
      <c r="CE40" s="1">
        <f>('Voda, teplo, plyn Stav'!CF40-'Voda, teplo, plyn Stav'!CE40)</f>
        <v>0</v>
      </c>
      <c r="CF40" s="1">
        <f>('Voda, teplo, plyn Stav'!CG40-'Voda, teplo, plyn Stav'!CF40)</f>
        <v>0</v>
      </c>
      <c r="CG40" s="1">
        <f>('Voda, teplo, plyn Stav'!CH40-'Voda, teplo, plyn Stav'!CG40)</f>
        <v>0</v>
      </c>
      <c r="CH40" s="1">
        <f>('Voda, teplo, plyn Stav'!CI40-'Voda, teplo, plyn Stav'!CH40)</f>
        <v>1</v>
      </c>
      <c r="CI40" s="1">
        <f>('Voda, teplo, plyn Stav'!CJ40-'Voda, teplo, plyn Stav'!CI40)</f>
        <v>0</v>
      </c>
      <c r="CJ40" s="1">
        <f>('Voda, teplo, plyn Stav'!CK40-'Voda, teplo, plyn Stav'!CJ40)</f>
        <v>0</v>
      </c>
      <c r="CK40" s="1">
        <f>('Voda, teplo, plyn Stav'!CL40-'Voda, teplo, plyn Stav'!CK40)</f>
        <v>1</v>
      </c>
      <c r="CL40" s="1">
        <f>('Voda, teplo, plyn Stav'!CM40-'Voda, teplo, plyn Stav'!CL40)</f>
        <v>0</v>
      </c>
      <c r="CM40" s="1">
        <f>('Voda, teplo, plyn Stav'!CN40-'Voda, teplo, plyn Stav'!CM40)</f>
        <v>1</v>
      </c>
      <c r="CN40" s="1">
        <f>('Voda, teplo, plyn Stav'!CO40-'Voda, teplo, plyn Stav'!CN40)</f>
        <v>1</v>
      </c>
      <c r="CO40" s="1">
        <f>('Voda, teplo, plyn Stav'!CP40-'Voda, teplo, plyn Stav'!CO40)</f>
        <v>1</v>
      </c>
      <c r="CP40" s="1">
        <f>('Voda, teplo, plyn Stav'!CQ40-'Voda, teplo, plyn Stav'!CP40)</f>
        <v>0</v>
      </c>
      <c r="CQ40" s="1">
        <f>('Voda, teplo, plyn Stav'!CR40-'Voda, teplo, plyn Stav'!CQ40)</f>
        <v>1</v>
      </c>
      <c r="CR40" s="1">
        <f>('Voda, teplo, plyn Stav'!CS40-'Voda, teplo, plyn Stav'!CR40)</f>
        <v>1</v>
      </c>
      <c r="CS40" s="1">
        <f>('Voda, teplo, plyn Stav'!CT40-'Voda, teplo, plyn Stav'!CS40)</f>
        <v>1</v>
      </c>
      <c r="CT40" s="1">
        <f>('Voda, teplo, plyn Stav'!CU40-'Voda, teplo, plyn Stav'!CT40)</f>
        <v>0</v>
      </c>
      <c r="CU40" s="1">
        <f>('Voda, teplo, plyn Stav'!CV40-'Voda, teplo, plyn Stav'!CU40)</f>
        <v>1</v>
      </c>
      <c r="CV40" s="1">
        <f>('Voda, teplo, plyn Stav'!CW40-'Voda, teplo, plyn Stav'!CV40)</f>
        <v>0</v>
      </c>
      <c r="CW40" s="1">
        <f>('Voda, teplo, plyn Stav'!CX40-'Voda, teplo, plyn Stav'!CW40)</f>
        <v>0</v>
      </c>
      <c r="CX40" s="1">
        <f>('Voda, teplo, plyn Stav'!CY40-'Voda, teplo, plyn Stav'!CX40)</f>
        <v>1</v>
      </c>
      <c r="CY40" s="1">
        <f>('Voda, teplo, plyn Stav'!CZ40-'Voda, teplo, plyn Stav'!CY40)</f>
        <v>1</v>
      </c>
      <c r="CZ40" s="1">
        <f>('Voda, teplo, plyn Stav'!DA40-'Voda, teplo, plyn Stav'!CZ40)</f>
        <v>0</v>
      </c>
    </row>
    <row r="41" spans="1:104" ht="12" hidden="1" customHeight="1">
      <c r="A41" s="1" t="str">
        <f>'Voda, teplo, plyn Stav'!A41</f>
        <v>A</v>
      </c>
      <c r="B41" s="1">
        <f>'Voda, teplo, plyn Stav'!B41</f>
        <v>258</v>
      </c>
      <c r="C41" s="1" t="str">
        <f>'Voda, teplo, plyn Stav'!C41</f>
        <v>Kompresor</v>
      </c>
      <c r="D41" s="1">
        <f>'Voda, teplo, plyn Stav'!D41</f>
        <v>0</v>
      </c>
      <c r="E41" s="1" t="str">
        <f>'Voda, teplo, plyn Stav'!E41</f>
        <v>Vzduch</v>
      </c>
      <c r="H41" s="1" t="str">
        <f>'Voda, teplo, plyn Stav'!H41</f>
        <v>malý - LOAD</v>
      </c>
      <c r="I41" s="1">
        <f>'Voda, teplo, plyn Stav'!I41</f>
        <v>0</v>
      </c>
      <c r="BF41" s="1">
        <f>('Voda, teplo, plyn Stav'!BG41-'Voda, teplo, plyn Stav'!BF41)</f>
        <v>23</v>
      </c>
      <c r="BG41" s="1">
        <f>('Voda, teplo, plyn Stav'!BH41-'Voda, teplo, plyn Stav'!BG41)</f>
        <v>28</v>
      </c>
      <c r="BH41" s="1">
        <f>('Voda, teplo, plyn Stav'!BI41-'Voda, teplo, plyn Stav'!BH41)</f>
        <v>30</v>
      </c>
      <c r="BI41" s="1">
        <f>('Voda, teplo, plyn Stav'!BJ41-'Voda, teplo, plyn Stav'!BI41)</f>
        <v>40</v>
      </c>
      <c r="BJ41" s="1">
        <f>('Voda, teplo, plyn Stav'!BK41-'Voda, teplo, plyn Stav'!BJ41)</f>
        <v>149</v>
      </c>
      <c r="BK41" s="1">
        <f>('Voda, teplo, plyn Stav'!BL41-'Voda, teplo, plyn Stav'!BK41)</f>
        <v>7</v>
      </c>
      <c r="BL41" s="1">
        <f>('Voda, teplo, plyn Stav'!BM41-'Voda, teplo, plyn Stav'!BL41)</f>
        <v>1</v>
      </c>
      <c r="BM41" s="1">
        <f>('Voda, teplo, plyn Stav'!BN41-'Voda, teplo, plyn Stav'!BM41)</f>
        <v>3</v>
      </c>
      <c r="BN41" s="1">
        <f>('Voda, teplo, plyn Stav'!BO41-'Voda, teplo, plyn Stav'!BN41)</f>
        <v>3</v>
      </c>
      <c r="BO41" s="1">
        <f>('Voda, teplo, plyn Stav'!BP41-'Voda, teplo, plyn Stav'!BO41)</f>
        <v>6</v>
      </c>
      <c r="BP41" s="1">
        <f>('Voda, teplo, plyn Stav'!BQ41-'Voda, teplo, plyn Stav'!BP41)</f>
        <v>2</v>
      </c>
      <c r="BQ41" s="1">
        <f>('Voda, teplo, plyn Stav'!BR41-'Voda, teplo, plyn Stav'!BQ41)</f>
        <v>2</v>
      </c>
      <c r="BR41" s="1">
        <f>('Voda, teplo, plyn Stav'!BS41-'Voda, teplo, plyn Stav'!BR41)</f>
        <v>21</v>
      </c>
      <c r="BS41" s="1">
        <f>('Voda, teplo, plyn Stav'!BT41-'Voda, teplo, plyn Stav'!BS41)</f>
        <v>0</v>
      </c>
      <c r="BT41" s="1">
        <f>('Voda, teplo, plyn Stav'!BU41-'Voda, teplo, plyn Stav'!BT41)</f>
        <v>13</v>
      </c>
      <c r="BU41" s="1">
        <f>('Voda, teplo, plyn Stav'!BV41-'Voda, teplo, plyn Stav'!BU41)</f>
        <v>7</v>
      </c>
      <c r="BV41" s="1">
        <f>('Voda, teplo, plyn Stav'!BW41-'Voda, teplo, plyn Stav'!BV41)</f>
        <v>7</v>
      </c>
      <c r="BW41" s="1">
        <f>('Voda, teplo, plyn Stav'!BX41-'Voda, teplo, plyn Stav'!BW41)</f>
        <v>7</v>
      </c>
      <c r="BX41" s="1">
        <f>('Voda, teplo, plyn Stav'!BY41-'Voda, teplo, plyn Stav'!BX41)</f>
        <v>42</v>
      </c>
      <c r="BY41" s="1">
        <f>('Voda, teplo, plyn Stav'!BZ41-'Voda, teplo, plyn Stav'!BY41)</f>
        <v>169</v>
      </c>
      <c r="BZ41" s="1">
        <f>('Voda, teplo, plyn Stav'!CA41-'Voda, teplo, plyn Stav'!BZ41)</f>
        <v>93</v>
      </c>
      <c r="CA41" s="1">
        <f>('Voda, teplo, plyn Stav'!CB41-'Voda, teplo, plyn Stav'!CA41)</f>
        <v>5</v>
      </c>
      <c r="CB41" s="1">
        <f>('Voda, teplo, plyn Stav'!CC41-'Voda, teplo, plyn Stav'!CB41)</f>
        <v>11</v>
      </c>
      <c r="CC41" s="1">
        <f>('Voda, teplo, plyn Stav'!CD41-'Voda, teplo, plyn Stav'!CC41)</f>
        <v>0</v>
      </c>
      <c r="CD41" s="1">
        <f>('Voda, teplo, plyn Stav'!CE41-'Voda, teplo, plyn Stav'!CD41)</f>
        <v>25</v>
      </c>
      <c r="CE41" s="1">
        <f>('Voda, teplo, plyn Stav'!CF41-'Voda, teplo, plyn Stav'!CE41)</f>
        <v>22</v>
      </c>
      <c r="CF41" s="1">
        <f>('Voda, teplo, plyn Stav'!CG41-'Voda, teplo, plyn Stav'!CF41)</f>
        <v>6</v>
      </c>
      <c r="CG41" s="1">
        <f>('Voda, teplo, plyn Stav'!CH41-'Voda, teplo, plyn Stav'!CG41)</f>
        <v>232</v>
      </c>
      <c r="CH41" s="1">
        <f>('Voda, teplo, plyn Stav'!CI41-'Voda, teplo, plyn Stav'!CH41)</f>
        <v>0</v>
      </c>
      <c r="CI41" s="1">
        <f>('Voda, teplo, plyn Stav'!CJ41-'Voda, teplo, plyn Stav'!CI41)</f>
        <v>0</v>
      </c>
      <c r="CJ41" s="1">
        <f>('Voda, teplo, plyn Stav'!CK41-'Voda, teplo, plyn Stav'!CJ41)</f>
        <v>-6663</v>
      </c>
      <c r="CK41" s="1">
        <f>('Voda, teplo, plyn Stav'!CL41-'Voda, teplo, plyn Stav'!CK41)</f>
        <v>0</v>
      </c>
      <c r="CL41" s="1">
        <f>('Voda, teplo, plyn Stav'!CM41-'Voda, teplo, plyn Stav'!CL41)</f>
        <v>11813</v>
      </c>
      <c r="CM41" s="1">
        <f>('Voda, teplo, plyn Stav'!CN41-'Voda, teplo, plyn Stav'!CM41)</f>
        <v>663</v>
      </c>
      <c r="CN41" s="1">
        <f>('Voda, teplo, plyn Stav'!CO41-'Voda, teplo, plyn Stav'!CN41)</f>
        <v>504</v>
      </c>
      <c r="CO41" s="1">
        <f>('Voda, teplo, plyn Stav'!CP41-'Voda, teplo, plyn Stav'!CO41)</f>
        <v>535</v>
      </c>
      <c r="CP41" s="1">
        <f>('Voda, teplo, plyn Stav'!CQ41-'Voda, teplo, plyn Stav'!CP41)</f>
        <v>625</v>
      </c>
      <c r="CQ41" s="1">
        <f>('Voda, teplo, plyn Stav'!CR41-'Voda, teplo, plyn Stav'!CQ41)</f>
        <v>0</v>
      </c>
      <c r="CR41" s="1">
        <f>('Voda, teplo, plyn Stav'!CS41-'Voda, teplo, plyn Stav'!CR41)</f>
        <v>944</v>
      </c>
      <c r="CS41" s="1">
        <f>('Voda, teplo, plyn Stav'!CT41-'Voda, teplo, plyn Stav'!CS41)</f>
        <v>583</v>
      </c>
      <c r="CT41" s="1">
        <f>('Voda, teplo, plyn Stav'!CU41-'Voda, teplo, plyn Stav'!CT41)</f>
        <v>608</v>
      </c>
      <c r="CU41" s="1">
        <f>('Voda, teplo, plyn Stav'!CV41-'Voda, teplo, plyn Stav'!CU41)</f>
        <v>556</v>
      </c>
      <c r="CV41" s="1">
        <f>('Voda, teplo, plyn Stav'!CW41-'Voda, teplo, plyn Stav'!CV41)</f>
        <v>708</v>
      </c>
      <c r="CW41" s="1">
        <f>('Voda, teplo, plyn Stav'!CX41-'Voda, teplo, plyn Stav'!CW41)</f>
        <v>675</v>
      </c>
      <c r="CX41" s="1">
        <f>('Voda, teplo, plyn Stav'!CY41-'Voda, teplo, plyn Stav'!CX41)</f>
        <v>664</v>
      </c>
      <c r="CY41" s="1">
        <f>('Voda, teplo, plyn Stav'!CZ41-'Voda, teplo, plyn Stav'!CY41)</f>
        <v>647</v>
      </c>
      <c r="CZ41" s="1">
        <f>('Voda, teplo, plyn Stav'!DA41-'Voda, teplo, plyn Stav'!CZ41)</f>
        <v>0</v>
      </c>
    </row>
    <row r="42" spans="1:104" ht="12" hidden="1" customHeight="1">
      <c r="A42" s="1" t="str">
        <f>'Voda, teplo, plyn Stav'!A42</f>
        <v>A</v>
      </c>
      <c r="B42" s="1">
        <f>'Voda, teplo, plyn Stav'!B42</f>
        <v>259</v>
      </c>
      <c r="C42" s="1" t="str">
        <f>'Voda, teplo, plyn Stav'!C42</f>
        <v>Kompresor</v>
      </c>
      <c r="D42" s="1">
        <f>'Voda, teplo, plyn Stav'!D42</f>
        <v>0</v>
      </c>
      <c r="E42" s="1" t="str">
        <f>'Voda, teplo, plyn Stav'!E42</f>
        <v>Vzduch</v>
      </c>
      <c r="H42" s="1" t="str">
        <f>'Voda, teplo, plyn Stav'!H42</f>
        <v>velký - LOAD</v>
      </c>
      <c r="I42" s="1">
        <f>'Voda, teplo, plyn Stav'!I42</f>
        <v>0</v>
      </c>
      <c r="BF42" s="1">
        <f>('Voda, teplo, plyn Stav'!BG42-'Voda, teplo, plyn Stav'!BF42)</f>
        <v>63</v>
      </c>
      <c r="BG42" s="1">
        <f>('Voda, teplo, plyn Stav'!BH42-'Voda, teplo, plyn Stav'!BG42)</f>
        <v>74</v>
      </c>
      <c r="BH42" s="1">
        <f>('Voda, teplo, plyn Stav'!BI42-'Voda, teplo, plyn Stav'!BH42)</f>
        <v>69</v>
      </c>
      <c r="BI42" s="1">
        <f>('Voda, teplo, plyn Stav'!BJ42-'Voda, teplo, plyn Stav'!BI42)</f>
        <v>85</v>
      </c>
      <c r="BJ42" s="1">
        <f>('Voda, teplo, plyn Stav'!BK42-'Voda, teplo, plyn Stav'!BJ42)</f>
        <v>451</v>
      </c>
      <c r="BK42" s="1">
        <f>('Voda, teplo, plyn Stav'!BL42-'Voda, teplo, plyn Stav'!BK42)</f>
        <v>63</v>
      </c>
      <c r="BL42" s="1">
        <f>('Voda, teplo, plyn Stav'!BM42-'Voda, teplo, plyn Stav'!BL42)</f>
        <v>61</v>
      </c>
      <c r="BM42" s="1">
        <f>('Voda, teplo, plyn Stav'!BN42-'Voda, teplo, plyn Stav'!BM42)</f>
        <v>105</v>
      </c>
      <c r="BN42" s="1">
        <f>('Voda, teplo, plyn Stav'!BO42-'Voda, teplo, plyn Stav'!BN42)</f>
        <v>55</v>
      </c>
      <c r="BO42" s="1">
        <f>('Voda, teplo, plyn Stav'!BP42-'Voda, teplo, plyn Stav'!BO42)</f>
        <v>72</v>
      </c>
      <c r="BP42" s="1">
        <f>('Voda, teplo, plyn Stav'!BQ42-'Voda, teplo, plyn Stav'!BP42)</f>
        <v>62</v>
      </c>
      <c r="BQ42" s="1">
        <f>('Voda, teplo, plyn Stav'!BR42-'Voda, teplo, plyn Stav'!BQ42)</f>
        <v>104</v>
      </c>
      <c r="BW42" s="1">
        <f>('Voda, teplo, plyn Stav'!BX42-'Voda, teplo, plyn Stav'!BW42)</f>
        <v>115</v>
      </c>
      <c r="BX42" s="1">
        <f>('Voda, teplo, plyn Stav'!BY42-'Voda, teplo, plyn Stav'!BX42)</f>
        <v>85</v>
      </c>
      <c r="BY42" s="1">
        <f>('Voda, teplo, plyn Stav'!BZ42-'Voda, teplo, plyn Stav'!BY42)</f>
        <v>0</v>
      </c>
      <c r="BZ42" s="1">
        <f>('Voda, teplo, plyn Stav'!CA42-'Voda, teplo, plyn Stav'!BZ42)</f>
        <v>58</v>
      </c>
      <c r="CA42" s="1">
        <f>('Voda, teplo, plyn Stav'!CB42-'Voda, teplo, plyn Stav'!CA42)</f>
        <v>105</v>
      </c>
      <c r="CB42" s="1">
        <f>('Voda, teplo, plyn Stav'!CC42-'Voda, teplo, plyn Stav'!CB42)</f>
        <v>90</v>
      </c>
      <c r="CC42" s="1">
        <f>('Voda, teplo, plyn Stav'!CD42-'Voda, teplo, plyn Stav'!CC42)</f>
        <v>123</v>
      </c>
      <c r="CD42" s="1">
        <f>('Voda, teplo, plyn Stav'!CE42-'Voda, teplo, plyn Stav'!CD42)</f>
        <v>139</v>
      </c>
      <c r="CE42" s="1">
        <f>('Voda, teplo, plyn Stav'!CF42-'Voda, teplo, plyn Stav'!CE42)</f>
        <v>161</v>
      </c>
      <c r="CF42" s="1">
        <f>('Voda, teplo, plyn Stav'!CG42-'Voda, teplo, plyn Stav'!CF42)</f>
        <v>165</v>
      </c>
      <c r="CG42" s="1">
        <f>('Voda, teplo, plyn Stav'!CH42-'Voda, teplo, plyn Stav'!CG42)</f>
        <v>0</v>
      </c>
      <c r="CH42" s="1">
        <f>('Voda, teplo, plyn Stav'!CI42-'Voda, teplo, plyn Stav'!CH42)</f>
        <v>82</v>
      </c>
      <c r="CI42" s="1">
        <f>('Voda, teplo, plyn Stav'!CJ42-'Voda, teplo, plyn Stav'!CI42)</f>
        <v>214</v>
      </c>
      <c r="CJ42" s="1">
        <f>('Voda, teplo, plyn Stav'!CK42-'Voda, teplo, plyn Stav'!CJ42)</f>
        <v>212</v>
      </c>
      <c r="CK42" s="1">
        <f>('Voda, teplo, plyn Stav'!CL42-'Voda, teplo, plyn Stav'!CK42)</f>
        <v>248</v>
      </c>
      <c r="CL42" s="1">
        <f>('Voda, teplo, plyn Stav'!CM42-'Voda, teplo, plyn Stav'!CL42)</f>
        <v>53</v>
      </c>
      <c r="CM42" s="1">
        <f>('Voda, teplo, plyn Stav'!CN42-'Voda, teplo, plyn Stav'!CM42)</f>
        <v>0</v>
      </c>
      <c r="CN42" s="1">
        <f>('Voda, teplo, plyn Stav'!CO42-'Voda, teplo, plyn Stav'!CN42)</f>
        <v>0</v>
      </c>
      <c r="CO42" s="1">
        <f>('Voda, teplo, plyn Stav'!CP42-'Voda, teplo, plyn Stav'!CO42)</f>
        <v>0</v>
      </c>
      <c r="CP42" s="1">
        <f>('Voda, teplo, plyn Stav'!CQ42-'Voda, teplo, plyn Stav'!CP42)</f>
        <v>0</v>
      </c>
      <c r="CQ42" s="1">
        <f>('Voda, teplo, plyn Stav'!CR42-'Voda, teplo, plyn Stav'!CQ42)</f>
        <v>77</v>
      </c>
      <c r="CR42" s="1">
        <f>('Voda, teplo, plyn Stav'!CS42-'Voda, teplo, plyn Stav'!CR42)</f>
        <v>2</v>
      </c>
      <c r="CS42" s="1">
        <f>('Voda, teplo, plyn Stav'!CT42-'Voda, teplo, plyn Stav'!CS42)</f>
        <v>12</v>
      </c>
      <c r="CT42" s="1">
        <f>('Voda, teplo, plyn Stav'!CU42-'Voda, teplo, plyn Stav'!CT42)</f>
        <v>0</v>
      </c>
      <c r="CU42" s="1">
        <f>('Voda, teplo, plyn Stav'!CV42-'Voda, teplo, plyn Stav'!CU42)</f>
        <v>17</v>
      </c>
      <c r="CV42" s="1">
        <f>('Voda, teplo, plyn Stav'!CW42-'Voda, teplo, plyn Stav'!CV42)</f>
        <v>0</v>
      </c>
      <c r="CW42" s="1">
        <f>('Voda, teplo, plyn Stav'!CX42-'Voda, teplo, plyn Stav'!CW42)</f>
        <v>0</v>
      </c>
      <c r="CX42" s="1">
        <f>('Voda, teplo, plyn Stav'!CY42-'Voda, teplo, plyn Stav'!CX42)</f>
        <v>0</v>
      </c>
      <c r="CY42" s="1">
        <f>('Voda, teplo, plyn Stav'!CZ42-'Voda, teplo, plyn Stav'!CY42)</f>
        <v>0</v>
      </c>
      <c r="CZ42" s="1">
        <f>('Voda, teplo, plyn Stav'!DA42-'Voda, teplo, plyn Stav'!CZ42)</f>
        <v>123</v>
      </c>
    </row>
    <row r="43" spans="1:104" ht="12" hidden="1" customHeight="1">
      <c r="A43" s="1" t="str">
        <f>'Voda, teplo, plyn Stav'!A43</f>
        <v>A</v>
      </c>
      <c r="B43" s="1">
        <f>'Voda, teplo, plyn Stav'!B43</f>
        <v>260</v>
      </c>
      <c r="C43" s="1" t="str">
        <f>'Voda, teplo, plyn Stav'!C43</f>
        <v>Lokomotiva</v>
      </c>
      <c r="D43" s="1">
        <f>'Voda, teplo, plyn Stav'!D43</f>
        <v>0</v>
      </c>
      <c r="E43" s="1" t="str">
        <f>'Voda, teplo, plyn Stav'!E43</f>
        <v>Motohodiny</v>
      </c>
      <c r="H43" s="1">
        <f>'Voda, teplo, plyn Stav'!H43</f>
        <v>0</v>
      </c>
      <c r="I43" s="1">
        <f>'Voda, teplo, plyn Stav'!I43</f>
        <v>0</v>
      </c>
      <c r="BH43" s="1">
        <f>('Voda, teplo, plyn Stav'!BI43-'Voda, teplo, plyn Stav'!BH43)</f>
        <v>21</v>
      </c>
      <c r="BI43" s="1">
        <f>('Voda, teplo, plyn Stav'!BJ43-'Voda, teplo, plyn Stav'!BI43)</f>
        <v>11</v>
      </c>
      <c r="BJ43" s="1">
        <f>('Voda, teplo, plyn Stav'!BK43-'Voda, teplo, plyn Stav'!BJ43)</f>
        <v>12</v>
      </c>
      <c r="BK43" s="1">
        <f>('Voda, teplo, plyn Stav'!BL43-'Voda, teplo, plyn Stav'!BK43)</f>
        <v>13.099999999999994</v>
      </c>
      <c r="BL43" s="1">
        <f>('Voda, teplo, plyn Stav'!BM43-'Voda, teplo, plyn Stav'!BL43)</f>
        <v>6.7000000000000028</v>
      </c>
      <c r="BM43" s="1">
        <f>('Voda, teplo, plyn Stav'!BN43-'Voda, teplo, plyn Stav'!BM43)</f>
        <v>0</v>
      </c>
      <c r="BN43" s="1">
        <f>('Voda, teplo, plyn Stav'!BO43-'Voda, teplo, plyn Stav'!BN43)</f>
        <v>1.2000000000000028</v>
      </c>
      <c r="BO43" s="1">
        <f>('Voda, teplo, plyn Stav'!BP43-'Voda, teplo, plyn Stav'!BO43)</f>
        <v>0</v>
      </c>
      <c r="BP43" s="1">
        <f>('Voda, teplo, plyn Stav'!BQ43-'Voda, teplo, plyn Stav'!BP43)</f>
        <v>2</v>
      </c>
      <c r="BQ43" s="1">
        <f>('Voda, teplo, plyn Stav'!BR43-'Voda, teplo, plyn Stav'!BQ43)</f>
        <v>0</v>
      </c>
      <c r="BR43" s="1">
        <f>('Voda, teplo, plyn Stav'!BS43-'Voda, teplo, plyn Stav'!BR43)</f>
        <v>0</v>
      </c>
      <c r="BS43" s="1">
        <f>('Voda, teplo, plyn Stav'!BT43-'Voda, teplo, plyn Stav'!BS43)</f>
        <v>1</v>
      </c>
      <c r="BT43" s="1">
        <f>('Voda, teplo, plyn Stav'!BU43-'Voda, teplo, plyn Stav'!BT43)</f>
        <v>0</v>
      </c>
      <c r="BU43" s="1">
        <f>('Voda, teplo, plyn Stav'!BV43-'Voda, teplo, plyn Stav'!BU43)</f>
        <v>0</v>
      </c>
      <c r="BV43" s="1">
        <f>('Voda, teplo, plyn Stav'!BW43-'Voda, teplo, plyn Stav'!BV43)</f>
        <v>2</v>
      </c>
      <c r="BW43" s="1">
        <f>('Voda, teplo, plyn Stav'!BX43-'Voda, teplo, plyn Stav'!BW43)</f>
        <v>0</v>
      </c>
      <c r="BX43" s="1">
        <f>('Voda, teplo, plyn Stav'!BY43-'Voda, teplo, plyn Stav'!BX43)</f>
        <v>0</v>
      </c>
      <c r="BY43" s="1">
        <f>('Voda, teplo, plyn Stav'!BZ43-'Voda, teplo, plyn Stav'!BY43)</f>
        <v>0</v>
      </c>
      <c r="BZ43" s="1">
        <f>('Voda, teplo, plyn Stav'!CA43-'Voda, teplo, plyn Stav'!BZ43)</f>
        <v>0</v>
      </c>
      <c r="CA43" s="1">
        <f>('Voda, teplo, plyn Stav'!CB43-'Voda, teplo, plyn Stav'!CA43)</f>
        <v>0</v>
      </c>
      <c r="CB43" s="1">
        <f>('Voda, teplo, plyn Stav'!CC43-'Voda, teplo, plyn Stav'!CB43)</f>
        <v>0</v>
      </c>
      <c r="CC43" s="1">
        <f>('Voda, teplo, plyn Stav'!CD43-'Voda, teplo, plyn Stav'!CC43)</f>
        <v>0</v>
      </c>
      <c r="CD43" s="1">
        <f>('Voda, teplo, plyn Stav'!CE43-'Voda, teplo, plyn Stav'!CD43)</f>
        <v>0</v>
      </c>
      <c r="CE43" s="1">
        <f>('Voda, teplo, plyn Stav'!CF43-'Voda, teplo, plyn Stav'!CE43)</f>
        <v>0</v>
      </c>
      <c r="CF43" s="1">
        <f>('Voda, teplo, plyn Stav'!CG43-'Voda, teplo, plyn Stav'!CF43)</f>
        <v>0</v>
      </c>
      <c r="CG43" s="1">
        <f>('Voda, teplo, plyn Stav'!CH43-'Voda, teplo, plyn Stav'!CG43)</f>
        <v>1</v>
      </c>
      <c r="CH43" s="1">
        <f>('Voda, teplo, plyn Stav'!CI43-'Voda, teplo, plyn Stav'!CH43)</f>
        <v>0</v>
      </c>
      <c r="CI43" s="1">
        <f>('Voda, teplo, plyn Stav'!CJ43-'Voda, teplo, plyn Stav'!CI43)</f>
        <v>0</v>
      </c>
      <c r="CJ43" s="1">
        <f>('Voda, teplo, plyn Stav'!CK43-'Voda, teplo, plyn Stav'!CJ43)</f>
        <v>0</v>
      </c>
      <c r="CK43" s="1">
        <f>('Voda, teplo, plyn Stav'!CL43-'Voda, teplo, plyn Stav'!CK43)</f>
        <v>0</v>
      </c>
      <c r="CL43" s="1">
        <f>('Voda, teplo, plyn Stav'!CM43-'Voda, teplo, plyn Stav'!CL43)</f>
        <v>0</v>
      </c>
      <c r="CM43" s="1">
        <f>('Voda, teplo, plyn Stav'!CN43-'Voda, teplo, plyn Stav'!CM43)</f>
        <v>0</v>
      </c>
      <c r="CN43" s="1">
        <f>('Voda, teplo, plyn Stav'!CO43-'Voda, teplo, plyn Stav'!CN43)</f>
        <v>0</v>
      </c>
      <c r="CO43" s="1">
        <f>('Voda, teplo, plyn Stav'!CP43-'Voda, teplo, plyn Stav'!CO43)</f>
        <v>0</v>
      </c>
      <c r="CP43" s="1">
        <f>('Voda, teplo, plyn Stav'!CQ43-'Voda, teplo, plyn Stav'!CP43)</f>
        <v>0</v>
      </c>
      <c r="CQ43" s="1">
        <f>('Voda, teplo, plyn Stav'!CR43-'Voda, teplo, plyn Stav'!CQ43)</f>
        <v>0</v>
      </c>
      <c r="CR43" s="1">
        <f>('Voda, teplo, plyn Stav'!CS43-'Voda, teplo, plyn Stav'!CR43)</f>
        <v>0</v>
      </c>
      <c r="CS43" s="1">
        <f>('Voda, teplo, plyn Stav'!CT43-'Voda, teplo, plyn Stav'!CS43)</f>
        <v>0</v>
      </c>
      <c r="CT43" s="1">
        <f>('Voda, teplo, plyn Stav'!CU43-'Voda, teplo, plyn Stav'!CT43)</f>
        <v>0</v>
      </c>
      <c r="CU43" s="1">
        <f>('Voda, teplo, plyn Stav'!CV43-'Voda, teplo, plyn Stav'!CU43)</f>
        <v>0</v>
      </c>
      <c r="CV43" s="1">
        <f>('Voda, teplo, plyn Stav'!CW43-'Voda, teplo, plyn Stav'!CV43)</f>
        <v>0</v>
      </c>
      <c r="CW43" s="1">
        <f>('Voda, teplo, plyn Stav'!CX43-'Voda, teplo, plyn Stav'!CW43)</f>
        <v>0</v>
      </c>
      <c r="CX43" s="1">
        <f>('Voda, teplo, plyn Stav'!CY43-'Voda, teplo, plyn Stav'!CX43)</f>
        <v>0</v>
      </c>
      <c r="CY43" s="1">
        <f>('Voda, teplo, plyn Stav'!CZ43-'Voda, teplo, plyn Stav'!CY43)</f>
        <v>0</v>
      </c>
      <c r="CZ43" s="1">
        <f>('Voda, teplo, plyn Stav'!DA43-'Voda, teplo, plyn Stav'!CZ43)</f>
        <v>0</v>
      </c>
    </row>
    <row r="44" spans="1:104" ht="12" hidden="1" customHeight="1">
      <c r="A44" s="1" t="str">
        <f>'Voda, teplo, plyn Stav'!A44</f>
        <v>A</v>
      </c>
      <c r="B44" s="1">
        <f>'Voda, teplo, plyn Stav'!B44</f>
        <v>261</v>
      </c>
      <c r="C44" s="1" t="str">
        <f>'Voda, teplo, plyn Stav'!C44</f>
        <v>Kompresor</v>
      </c>
      <c r="D44" s="1">
        <f>'Voda, teplo, plyn Stav'!D44</f>
        <v>0</v>
      </c>
      <c r="E44" s="1" t="str">
        <f>'Voda, teplo, plyn Stav'!E44</f>
        <v>Vzduch</v>
      </c>
      <c r="H44" s="1" t="str">
        <f>'Voda, teplo, plyn Stav'!H44</f>
        <v>Přepočítaný m3</v>
      </c>
      <c r="I44" s="1">
        <f>'Voda, teplo, plyn Stav'!I44</f>
        <v>0</v>
      </c>
      <c r="BH44" s="1">
        <f>('Voda, teplo, plyn Stav'!BI44-'Voda, teplo, plyn Stav'!BH44)</f>
        <v>0</v>
      </c>
      <c r="BI44" s="1">
        <f>('Voda, teplo, plyn Stav'!BJ44-'Voda, teplo, plyn Stav'!BI44)</f>
        <v>0</v>
      </c>
      <c r="BJ44" s="1">
        <f>('Voda, teplo, plyn Stav'!BK44-'Voda, teplo, plyn Stav'!BJ44)</f>
        <v>0</v>
      </c>
      <c r="BK44" s="1">
        <f>('Voda, teplo, plyn Stav'!BL44-'Voda, teplo, plyn Stav'!BK44)</f>
        <v>0</v>
      </c>
      <c r="BL44" s="1">
        <f>('Voda, teplo, plyn Stav'!BM44-'Voda, teplo, plyn Stav'!BL44)</f>
        <v>41894</v>
      </c>
      <c r="BM44" s="1">
        <f>('Voda, teplo, plyn Stav'!BN44-'Voda, teplo, plyn Stav'!BM44)</f>
        <v>1102581</v>
      </c>
      <c r="BN44" s="1">
        <f>('Voda, teplo, plyn Stav'!BO44-'Voda, teplo, plyn Stav'!BN44)</f>
        <v>37717</v>
      </c>
      <c r="BO44" s="1">
        <f>('Voda, teplo, plyn Stav'!BP44-'Voda, teplo, plyn Stav'!BO44)</f>
        <v>33009</v>
      </c>
      <c r="BP44" s="1">
        <f>('Voda, teplo, plyn Stav'!BQ44-'Voda, teplo, plyn Stav'!BP44)</f>
        <v>28209</v>
      </c>
      <c r="BQ44" s="1">
        <f>('Voda, teplo, plyn Stav'!BR44-'Voda, teplo, plyn Stav'!BQ44)</f>
        <v>33236</v>
      </c>
      <c r="BR44" s="1">
        <f>('Voda, teplo, plyn Stav'!BS44-'Voda, teplo, plyn Stav'!BR44)</f>
        <v>40580</v>
      </c>
      <c r="BS44" s="1">
        <f>('Voda, teplo, plyn Stav'!BT44-'Voda, teplo, plyn Stav'!BS44)</f>
        <v>48765</v>
      </c>
      <c r="BT44" s="1">
        <f>('Voda, teplo, plyn Stav'!BU44-'Voda, teplo, plyn Stav'!BT44)</f>
        <v>52131</v>
      </c>
      <c r="BU44" s="1">
        <f>('Voda, teplo, plyn Stav'!BV44-'Voda, teplo, plyn Stav'!BU44)</f>
        <v>52354</v>
      </c>
      <c r="BV44" s="1">
        <f>('Voda, teplo, plyn Stav'!BW44-'Voda, teplo, plyn Stav'!BV44)</f>
        <v>52408</v>
      </c>
      <c r="BW44" s="1">
        <f>('Voda, teplo, plyn Stav'!BX44-'Voda, teplo, plyn Stav'!BW44)</f>
        <v>52235</v>
      </c>
      <c r="BX44" s="1">
        <f>('Voda, teplo, plyn Stav'!BY44-'Voda, teplo, plyn Stav'!BX44)</f>
        <v>48027</v>
      </c>
      <c r="BY44" s="1">
        <f>('Voda, teplo, plyn Stav'!BZ44-'Voda, teplo, plyn Stav'!BY44)</f>
        <v>14218</v>
      </c>
      <c r="BZ44" s="1">
        <f>('Voda, teplo, plyn Stav'!CA44-'Voda, teplo, plyn Stav'!BZ44)</f>
        <v>0</v>
      </c>
      <c r="CA44" s="1">
        <f>('Voda, teplo, plyn Stav'!CB44-'Voda, teplo, plyn Stav'!CA44)</f>
        <v>23312</v>
      </c>
      <c r="CB44" s="1">
        <f>('Voda, teplo, plyn Stav'!CC44-'Voda, teplo, plyn Stav'!CB44)</f>
        <v>42133</v>
      </c>
      <c r="CC44" s="1">
        <f>('Voda, teplo, plyn Stav'!CD44-'Voda, teplo, plyn Stav'!CC44)</f>
        <v>53690</v>
      </c>
      <c r="CD44" s="1">
        <f>('Voda, teplo, plyn Stav'!CE44-'Voda, teplo, plyn Stav'!CD44)</f>
        <v>66727</v>
      </c>
      <c r="CE44" s="1">
        <f>('Voda, teplo, plyn Stav'!CF44-'Voda, teplo, plyn Stav'!CE44)</f>
        <v>73840</v>
      </c>
      <c r="CF44" s="1">
        <f>('Voda, teplo, plyn Stav'!CG44-'Voda, teplo, plyn Stav'!CF44)</f>
        <v>71558</v>
      </c>
      <c r="CG44" s="1">
        <f>('Voda, teplo, plyn Stav'!CH44-'Voda, teplo, plyn Stav'!CG44)</f>
        <v>41546</v>
      </c>
      <c r="CH44" s="1">
        <f>('Voda, teplo, plyn Stav'!CI44-'Voda, teplo, plyn Stav'!CH44)</f>
        <v>86085</v>
      </c>
      <c r="CI44" s="1">
        <f>('Voda, teplo, plyn Stav'!CJ44-'Voda, teplo, plyn Stav'!CI44)</f>
        <v>96538</v>
      </c>
      <c r="CJ44" s="1">
        <f>('Voda, teplo, plyn Stav'!CK44-'Voda, teplo, plyn Stav'!CJ44)</f>
        <v>95718</v>
      </c>
      <c r="CK44" s="1">
        <f>('Voda, teplo, plyn Stav'!CL44-'Voda, teplo, plyn Stav'!CK44)</f>
        <v>112203</v>
      </c>
      <c r="CL44" s="1">
        <f>('Voda, teplo, plyn Stav'!CM44-'Voda, teplo, plyn Stav'!CL44)</f>
        <v>109759</v>
      </c>
      <c r="CM44" s="1">
        <f>('Voda, teplo, plyn Stav'!CN44-'Voda, teplo, plyn Stav'!CM44)</f>
        <v>111751</v>
      </c>
      <c r="CN44" s="1">
        <f>('Voda, teplo, plyn Stav'!CO44-'Voda, teplo, plyn Stav'!CN44)</f>
        <v>73526</v>
      </c>
      <c r="CO44" s="1">
        <f>('Voda, teplo, plyn Stav'!CP44-'Voda, teplo, plyn Stav'!CO44)</f>
        <v>86191</v>
      </c>
      <c r="CP44" s="1">
        <f>('Voda, teplo, plyn Stav'!CQ44-'Voda, teplo, plyn Stav'!CP44)</f>
        <v>101211</v>
      </c>
      <c r="CQ44" s="1">
        <f>('Voda, teplo, plyn Stav'!CR44-'Voda, teplo, plyn Stav'!CQ44)</f>
        <v>86955</v>
      </c>
      <c r="CR44" s="1">
        <f>('Voda, teplo, plyn Stav'!CS44-'Voda, teplo, plyn Stav'!CR44)</f>
        <v>103884</v>
      </c>
      <c r="CS44" s="1">
        <f>('Voda, teplo, plyn Stav'!CT44-'Voda, teplo, plyn Stav'!CS44)</f>
        <v>111504</v>
      </c>
      <c r="CT44" s="1">
        <f>('Voda, teplo, plyn Stav'!CU44-'Voda, teplo, plyn Stav'!CT44)</f>
        <v>93133</v>
      </c>
      <c r="CU44" s="1">
        <f>('Voda, teplo, plyn Stav'!CV44-'Voda, teplo, plyn Stav'!CU44)</f>
        <v>89159</v>
      </c>
      <c r="CV44" s="1">
        <f>('Voda, teplo, plyn Stav'!CW44-'Voda, teplo, plyn Stav'!CV44)</f>
        <v>95878</v>
      </c>
      <c r="CW44" s="1">
        <f>('Voda, teplo, plyn Stav'!CX44-'Voda, teplo, plyn Stav'!CW44)</f>
        <v>101581</v>
      </c>
      <c r="CX44" s="1">
        <f>('Voda, teplo, plyn Stav'!CY44-'Voda, teplo, plyn Stav'!CX44)</f>
        <v>89134</v>
      </c>
      <c r="CY44" s="1">
        <f>('Voda, teplo, plyn Stav'!CZ44-'Voda, teplo, plyn Stav'!CY44)</f>
        <v>93329</v>
      </c>
      <c r="CZ44" s="1">
        <f>('Voda, teplo, plyn Stav'!DA44-'Voda, teplo, plyn Stav'!CZ44)</f>
        <v>69686</v>
      </c>
    </row>
    <row r="45" spans="1:104" ht="12" customHeight="1">
      <c r="A45" s="1" t="str">
        <f>'Voda, teplo, plyn Stav'!A45</f>
        <v>A</v>
      </c>
      <c r="B45" s="1">
        <f>'Voda, teplo, plyn Stav'!B45</f>
        <v>262</v>
      </c>
      <c r="C45" s="1" t="str">
        <f>'Voda, teplo, plyn Stav'!C45</f>
        <v>Budova 43</v>
      </c>
      <c r="D45" s="1" t="str">
        <f>'Voda, teplo, plyn Stav'!D45</f>
        <v>TPS</v>
      </c>
      <c r="E45" s="1" t="str">
        <f>'Voda, teplo, plyn Stav'!E45</f>
        <v>Voda</v>
      </c>
      <c r="H45" s="1">
        <f>'Voda, teplo, plyn Stav'!H45</f>
        <v>0</v>
      </c>
      <c r="I45" s="1" t="str">
        <f>'Voda, teplo, plyn Stav'!I45</f>
        <v>05037807</v>
      </c>
      <c r="BN45" s="1">
        <f>('Voda, teplo, plyn Stav'!BO45-'Voda, teplo, plyn Stav'!BN45)</f>
        <v>5.6</v>
      </c>
      <c r="BO45" s="1">
        <f>('Voda, teplo, plyn Stav'!BP45-'Voda, teplo, plyn Stav'!BO45)</f>
        <v>14.2</v>
      </c>
      <c r="BP45" s="1">
        <f>('Voda, teplo, plyn Stav'!BQ45-'Voda, teplo, plyn Stav'!BP45)</f>
        <v>12</v>
      </c>
      <c r="BQ45" s="1">
        <f>('Voda, teplo, plyn Stav'!BR45-'Voda, teplo, plyn Stav'!BQ45)</f>
        <v>18</v>
      </c>
      <c r="BR45" s="1">
        <f>('Voda, teplo, plyn Stav'!BS45-'Voda, teplo, plyn Stav'!BR45)</f>
        <v>16</v>
      </c>
      <c r="BS45" s="1">
        <f>('Voda, teplo, plyn Stav'!BT45-'Voda, teplo, plyn Stav'!BS45)</f>
        <v>18</v>
      </c>
      <c r="BT45" s="1">
        <f>('Voda, teplo, plyn Stav'!BU45-'Voda, teplo, plyn Stav'!BT45)</f>
        <v>17</v>
      </c>
      <c r="BU45" s="1">
        <f>('Voda, teplo, plyn Stav'!BV45-'Voda, teplo, plyn Stav'!BU45)</f>
        <v>18</v>
      </c>
      <c r="BV45" s="1">
        <f>('Voda, teplo, plyn Stav'!BW45-'Voda, teplo, plyn Stav'!BV45)</f>
        <v>19</v>
      </c>
      <c r="BW45" s="1">
        <f>('Voda, teplo, plyn Stav'!BX45-'Voda, teplo, plyn Stav'!BW45)</f>
        <v>20</v>
      </c>
      <c r="BX45" s="1">
        <f>('Voda, teplo, plyn Stav'!BY45-'Voda, teplo, plyn Stav'!BX45)</f>
        <v>15</v>
      </c>
      <c r="BY45" s="1">
        <f>('Voda, teplo, plyn Stav'!BZ45-'Voda, teplo, plyn Stav'!BY45)</f>
        <v>17</v>
      </c>
      <c r="BZ45" s="1">
        <f>('Voda, teplo, plyn Stav'!CA45-'Voda, teplo, plyn Stav'!BZ45)</f>
        <v>18</v>
      </c>
      <c r="CA45" s="1">
        <f>('Voda, teplo, plyn Stav'!CB45-'Voda, teplo, plyn Stav'!CA45)</f>
        <v>15</v>
      </c>
      <c r="CB45" s="1">
        <f>('Voda, teplo, plyn Stav'!CC45-'Voda, teplo, plyn Stav'!CB45)</f>
        <v>15</v>
      </c>
      <c r="CC45" s="1">
        <f>('Voda, teplo, plyn Stav'!CD45-'Voda, teplo, plyn Stav'!CC45)</f>
        <v>11</v>
      </c>
      <c r="CD45" s="1">
        <f>('Voda, teplo, plyn Stav'!CE45-'Voda, teplo, plyn Stav'!CD45)</f>
        <v>17</v>
      </c>
      <c r="CE45" s="1">
        <f>('Voda, teplo, plyn Stav'!CF45-'Voda, teplo, plyn Stav'!CE45)</f>
        <v>17</v>
      </c>
      <c r="CF45" s="1">
        <f>('Voda, teplo, plyn Stav'!CG45-'Voda, teplo, plyn Stav'!CF45)</f>
        <v>13</v>
      </c>
      <c r="CG45" s="1">
        <f>('Voda, teplo, plyn Stav'!CH45-'Voda, teplo, plyn Stav'!CG45)</f>
        <v>8</v>
      </c>
      <c r="CH45" s="1">
        <f>('Voda, teplo, plyn Stav'!CI45-'Voda, teplo, plyn Stav'!CH45)</f>
        <v>25</v>
      </c>
      <c r="CI45" s="1">
        <f>('Voda, teplo, plyn Stav'!CJ45-'Voda, teplo, plyn Stav'!CI45)</f>
        <v>16</v>
      </c>
      <c r="CJ45" s="1">
        <f>('Voda, teplo, plyn Stav'!CK45-'Voda, teplo, plyn Stav'!CJ45)</f>
        <v>10</v>
      </c>
      <c r="CK45" s="1">
        <f>('Voda, teplo, plyn Stav'!CL45-'Voda, teplo, plyn Stav'!CK45)</f>
        <v>13</v>
      </c>
      <c r="CL45" s="1">
        <f>('Voda, teplo, plyn Stav'!CM45-'Voda, teplo, plyn Stav'!CL45)</f>
        <v>12</v>
      </c>
      <c r="CM45" s="1">
        <f>('Voda, teplo, plyn Stav'!CN45-'Voda, teplo, plyn Stav'!CM45)</f>
        <v>50</v>
      </c>
      <c r="CN45" s="1">
        <f>('Voda, teplo, plyn Stav'!CO45-'Voda, teplo, plyn Stav'!CN45)</f>
        <v>10</v>
      </c>
      <c r="CO45" s="1">
        <f>('Voda, teplo, plyn Stav'!CP45-'Voda, teplo, plyn Stav'!CO45)</f>
        <v>12</v>
      </c>
      <c r="CP45" s="1">
        <f>('Voda, teplo, plyn Stav'!CQ45-'Voda, teplo, plyn Stav'!CP45)</f>
        <v>15</v>
      </c>
      <c r="CQ45" s="1">
        <f>('Voda, teplo, plyn Stav'!CR45-'Voda, teplo, plyn Stav'!CQ45)</f>
        <v>13</v>
      </c>
      <c r="CR45" s="1">
        <f>('Voda, teplo, plyn Stav'!CS45-'Voda, teplo, plyn Stav'!CR45)</f>
        <v>13</v>
      </c>
      <c r="CS45" s="1">
        <f>('Voda, teplo, plyn Stav'!CT45-'Voda, teplo, plyn Stav'!CS45)</f>
        <v>12</v>
      </c>
      <c r="CT45" s="1">
        <f>('Voda, teplo, plyn Stav'!CU45-'Voda, teplo, plyn Stav'!CT45)</f>
        <v>14</v>
      </c>
      <c r="CU45" s="1">
        <f>('Voda, teplo, plyn Stav'!CV45-'Voda, teplo, plyn Stav'!CU45)</f>
        <v>12</v>
      </c>
      <c r="CV45" s="1">
        <f>('Voda, teplo, plyn Stav'!CW45-'Voda, teplo, plyn Stav'!CV45)</f>
        <v>14</v>
      </c>
      <c r="CW45" s="1">
        <f>('Voda, teplo, plyn Stav'!CX45-'Voda, teplo, plyn Stav'!CW45)</f>
        <v>13</v>
      </c>
      <c r="CX45" s="1">
        <f>('Voda, teplo, plyn Stav'!CY45-'Voda, teplo, plyn Stav'!CX45)</f>
        <v>14</v>
      </c>
      <c r="CY45" s="1">
        <f>('Voda, teplo, plyn Stav'!CZ45-'Voda, teplo, plyn Stav'!CY45)</f>
        <v>13</v>
      </c>
      <c r="CZ45" s="1">
        <f>('Voda, teplo, plyn Stav'!DA45-'Voda, teplo, plyn Stav'!CZ45)</f>
        <v>10</v>
      </c>
    </row>
    <row r="46" spans="1:104" ht="12" hidden="1" customHeight="1">
      <c r="A46" s="1" t="str">
        <f>'Voda, teplo, plyn Stav'!A46</f>
        <v>A</v>
      </c>
      <c r="B46" s="1">
        <f>'Voda, teplo, plyn Stav'!B46</f>
        <v>264</v>
      </c>
      <c r="C46" s="1" t="str">
        <f>'Voda, teplo, plyn Stav'!C46</f>
        <v>Budova 11</v>
      </c>
      <c r="D46" s="1" t="str">
        <f>'Voda, teplo, plyn Stav'!D46</f>
        <v>Žák</v>
      </c>
      <c r="E46" s="1" t="str">
        <f>'Voda, teplo, plyn Stav'!E46</f>
        <v>Plyn</v>
      </c>
      <c r="H46" s="1" t="str">
        <f>'Voda, teplo, plyn Stav'!H46</f>
        <v>Nový plynoměr</v>
      </c>
      <c r="I46" s="1" t="str">
        <f>'Voda, teplo, plyn Stav'!I46</f>
        <v>25917779</v>
      </c>
      <c r="BN46" s="1">
        <f>('Voda, teplo, plyn Stav'!BO46-'Voda, teplo, plyn Stav'!BN46)</f>
        <v>393</v>
      </c>
      <c r="BO46" s="1">
        <f>('Voda, teplo, plyn Stav'!BP46-'Voda, teplo, plyn Stav'!BO46)</f>
        <v>786</v>
      </c>
      <c r="BP46" s="1">
        <f>('Voda, teplo, plyn Stav'!BQ46-'Voda, teplo, plyn Stav'!BP46)</f>
        <v>673</v>
      </c>
      <c r="BQ46" s="1">
        <f>('Voda, teplo, plyn Stav'!BR46-'Voda, teplo, plyn Stav'!BQ46)</f>
        <v>1491</v>
      </c>
      <c r="BR46" s="1">
        <f>('Voda, teplo, plyn Stav'!BS46-'Voda, teplo, plyn Stav'!BR46)</f>
        <v>887</v>
      </c>
      <c r="BS46" s="1">
        <f>('Voda, teplo, plyn Stav'!BT46-'Voda, teplo, plyn Stav'!BS46)</f>
        <v>578</v>
      </c>
      <c r="BT46" s="1">
        <f>('Voda, teplo, plyn Stav'!BU46-'Voda, teplo, plyn Stav'!BT46)</f>
        <v>162</v>
      </c>
      <c r="BU46" s="1">
        <f>('Voda, teplo, plyn Stav'!BV46-'Voda, teplo, plyn Stav'!BU46)</f>
        <v>118</v>
      </c>
      <c r="BV46" s="1">
        <f>('Voda, teplo, plyn Stav'!BW46-'Voda, teplo, plyn Stav'!BV46)</f>
        <v>134</v>
      </c>
      <c r="BW46" s="1">
        <f>('Voda, teplo, plyn Stav'!BX46-'Voda, teplo, plyn Stav'!BW46)</f>
        <v>142</v>
      </c>
      <c r="BX46" s="1">
        <f>('Voda, teplo, plyn Stav'!BY46-'Voda, teplo, plyn Stav'!BX46)</f>
        <v>119</v>
      </c>
      <c r="BY46" s="1">
        <f>('Voda, teplo, plyn Stav'!BZ46-'Voda, teplo, plyn Stav'!BY46)</f>
        <v>136</v>
      </c>
      <c r="BZ46" s="1">
        <f>('Voda, teplo, plyn Stav'!CA46-'Voda, teplo, plyn Stav'!BZ46)</f>
        <v>221</v>
      </c>
      <c r="CA46" s="1">
        <f>('Voda, teplo, plyn Stav'!CB46-'Voda, teplo, plyn Stav'!CA46)</f>
        <v>311</v>
      </c>
      <c r="CB46" s="1">
        <f>('Voda, teplo, plyn Stav'!CC46-'Voda, teplo, plyn Stav'!CB46)</f>
        <v>929</v>
      </c>
      <c r="CC46" s="1">
        <f>('Voda, teplo, plyn Stav'!CD46-'Voda, teplo, plyn Stav'!CC46)</f>
        <v>1059</v>
      </c>
      <c r="CD46" s="1">
        <f>('Voda, teplo, plyn Stav'!CE46-'Voda, teplo, plyn Stav'!CD46)</f>
        <v>1041</v>
      </c>
      <c r="CE46" s="1">
        <f>('Voda, teplo, plyn Stav'!CF46-'Voda, teplo, plyn Stav'!CE46)</f>
        <v>839</v>
      </c>
      <c r="CF46" s="1">
        <f>('Voda, teplo, plyn Stav'!CG46-'Voda, teplo, plyn Stav'!CF46)</f>
        <v>360</v>
      </c>
      <c r="CG46" s="1">
        <f>('Voda, teplo, plyn Stav'!CH46-'Voda, teplo, plyn Stav'!CG46)</f>
        <v>119</v>
      </c>
      <c r="CH46" s="1">
        <f>('Voda, teplo, plyn Stav'!CI46-'Voda, teplo, plyn Stav'!CH46)</f>
        <v>147</v>
      </c>
      <c r="CI46" s="1">
        <f>('Voda, teplo, plyn Stav'!CJ46-'Voda, teplo, plyn Stav'!CI46)</f>
        <v>144</v>
      </c>
      <c r="CJ46" s="1">
        <f>('Voda, teplo, plyn Stav'!CK46-'Voda, teplo, plyn Stav'!CJ46)</f>
        <v>128</v>
      </c>
      <c r="CK46" s="1">
        <f>('Voda, teplo, plyn Stav'!CL46-'Voda, teplo, plyn Stav'!CK46)</f>
        <v>121</v>
      </c>
      <c r="CL46" s="1">
        <f>('Voda, teplo, plyn Stav'!CM46-'Voda, teplo, plyn Stav'!CL46)</f>
        <v>560</v>
      </c>
      <c r="CM46" s="1">
        <f>('Voda, teplo, plyn Stav'!CN46-'Voda, teplo, plyn Stav'!CM46)</f>
        <v>680</v>
      </c>
      <c r="CN46" s="1">
        <f>('Voda, teplo, plyn Stav'!CO46-'Voda, teplo, plyn Stav'!CN46)</f>
        <v>375</v>
      </c>
      <c r="CO46" s="1">
        <f>('Voda, teplo, plyn Stav'!CP46-'Voda, teplo, plyn Stav'!CO46)</f>
        <v>700</v>
      </c>
      <c r="CP46" s="1">
        <f>('Voda, teplo, plyn Stav'!CQ46-'Voda, teplo, plyn Stav'!CP46)</f>
        <v>743</v>
      </c>
      <c r="CQ46" s="1">
        <f>('Voda, teplo, plyn Stav'!CR46-'Voda, teplo, plyn Stav'!CQ46)</f>
        <v>750</v>
      </c>
      <c r="CR46" s="1">
        <f>('Voda, teplo, plyn Stav'!CS46-'Voda, teplo, plyn Stav'!CR46)</f>
        <v>233</v>
      </c>
      <c r="CS46" s="1">
        <f>('Voda, teplo, plyn Stav'!CT46-'Voda, teplo, plyn Stav'!CS46)</f>
        <v>219</v>
      </c>
      <c r="CT46" s="1">
        <f>('Voda, teplo, plyn Stav'!CU46-'Voda, teplo, plyn Stav'!CT46)</f>
        <v>129</v>
      </c>
      <c r="CU46" s="1">
        <f>('Voda, teplo, plyn Stav'!CV46-'Voda, teplo, plyn Stav'!CU46)</f>
        <v>100</v>
      </c>
      <c r="CV46" s="1">
        <f>('Voda, teplo, plyn Stav'!CW46-'Voda, teplo, plyn Stav'!CV46)</f>
        <v>177</v>
      </c>
      <c r="CW46" s="1">
        <f>('Voda, teplo, plyn Stav'!CX46-'Voda, teplo, plyn Stav'!CW46)</f>
        <v>147</v>
      </c>
      <c r="CX46" s="1">
        <f>('Voda, teplo, plyn Stav'!CY46-'Voda, teplo, plyn Stav'!CX46)</f>
        <v>529</v>
      </c>
      <c r="CY46" s="1">
        <f>('Voda, teplo, plyn Stav'!CZ46-'Voda, teplo, plyn Stav'!CY46)</f>
        <v>796</v>
      </c>
      <c r="CZ46" s="1">
        <f>('Voda, teplo, plyn Stav'!DA46-'Voda, teplo, plyn Stav'!CZ46)</f>
        <v>1067</v>
      </c>
    </row>
    <row r="47" spans="1:104" ht="12" customHeight="1">
      <c r="A47" s="1" t="str">
        <f>'Voda, teplo, plyn Stav'!A47</f>
        <v>A</v>
      </c>
      <c r="B47" s="1">
        <f>'Voda, teplo, plyn Stav'!B47</f>
        <v>265</v>
      </c>
      <c r="C47" s="1" t="str">
        <f>'Voda, teplo, plyn Stav'!C47</f>
        <v>Budova 40/4</v>
      </c>
      <c r="D47" s="1" t="str">
        <f>'Voda, teplo, plyn Stav'!D47</f>
        <v>Metrostav</v>
      </c>
      <c r="E47" s="1" t="str">
        <f>'Voda, teplo, plyn Stav'!E47</f>
        <v>Voda</v>
      </c>
      <c r="H47" s="1">
        <f>'Voda, teplo, plyn Stav'!H47</f>
        <v>0</v>
      </c>
      <c r="BO47" s="1">
        <f>('Voda, teplo, plyn Stav'!BP47-'Voda, teplo, plyn Stav'!BO47)</f>
        <v>2</v>
      </c>
      <c r="BP47" s="1">
        <f>('Voda, teplo, plyn Stav'!BQ47-'Voda, teplo, plyn Stav'!BP47)</f>
        <v>5</v>
      </c>
      <c r="BQ47" s="1">
        <f>('Voda, teplo, plyn Stav'!BR47-'Voda, teplo, plyn Stav'!BQ47)</f>
        <v>5</v>
      </c>
      <c r="BR47" s="1">
        <f>('Voda, teplo, plyn Stav'!BS47-'Voda, teplo, plyn Stav'!BR47)</f>
        <v>4</v>
      </c>
      <c r="BS47" s="1">
        <f>('Voda, teplo, plyn Stav'!BT47-'Voda, teplo, plyn Stav'!BS47)</f>
        <v>13</v>
      </c>
      <c r="BT47" s="1">
        <f>('Voda, teplo, plyn Stav'!BU47-'Voda, teplo, plyn Stav'!BT47)</f>
        <v>5</v>
      </c>
      <c r="BU47" s="1">
        <f>('Voda, teplo, plyn Stav'!BV47-'Voda, teplo, plyn Stav'!BU47)</f>
        <v>8</v>
      </c>
      <c r="BV47" s="1">
        <f>('Voda, teplo, plyn Stav'!BW47-'Voda, teplo, plyn Stav'!BV47)</f>
        <v>7</v>
      </c>
      <c r="BW47" s="1">
        <f>('Voda, teplo, plyn Stav'!BX47-'Voda, teplo, plyn Stav'!BW47)</f>
        <v>4</v>
      </c>
      <c r="BX47" s="1">
        <f>('Voda, teplo, plyn Stav'!BY47-'Voda, teplo, plyn Stav'!BX47)</f>
        <v>2</v>
      </c>
      <c r="BY47" s="1">
        <f>('Voda, teplo, plyn Stav'!BZ47-'Voda, teplo, plyn Stav'!BY47)</f>
        <v>1</v>
      </c>
      <c r="BZ47" s="1">
        <f>('Voda, teplo, plyn Stav'!CA47-'Voda, teplo, plyn Stav'!BZ47)</f>
        <v>2</v>
      </c>
      <c r="CA47" s="1">
        <f>('Voda, teplo, plyn Stav'!CB47-'Voda, teplo, plyn Stav'!CA47)</f>
        <v>0</v>
      </c>
      <c r="CB47" s="1">
        <f>('Voda, teplo, plyn Stav'!CC47-'Voda, teplo, plyn Stav'!CB47)</f>
        <v>0</v>
      </c>
      <c r="CC47" s="1">
        <f>('Voda, teplo, plyn Stav'!CD47-'Voda, teplo, plyn Stav'!CC47)</f>
        <v>0</v>
      </c>
      <c r="CD47" s="1">
        <f>('Voda, teplo, plyn Stav'!CE47-'Voda, teplo, plyn Stav'!CD47)</f>
        <v>0</v>
      </c>
      <c r="CE47" s="1">
        <f>('Voda, teplo, plyn Stav'!CF47-'Voda, teplo, plyn Stav'!CE47)</f>
        <v>0</v>
      </c>
      <c r="CF47" s="1">
        <f>('Voda, teplo, plyn Stav'!CG47-'Voda, teplo, plyn Stav'!CF47)</f>
        <v>0</v>
      </c>
      <c r="CG47" s="1">
        <f>('Voda, teplo, plyn Stav'!CH47-'Voda, teplo, plyn Stav'!CG47)</f>
        <v>0</v>
      </c>
      <c r="CH47" s="1">
        <f>('Voda, teplo, plyn Stav'!CI47-'Voda, teplo, plyn Stav'!CH47)</f>
        <v>0</v>
      </c>
      <c r="CI47" s="1">
        <f>('Voda, teplo, plyn Stav'!CJ47-'Voda, teplo, plyn Stav'!CI47)</f>
        <v>1</v>
      </c>
      <c r="CJ47" s="1">
        <f>('Voda, teplo, plyn Stav'!CK47-'Voda, teplo, plyn Stav'!CJ47)</f>
        <v>0</v>
      </c>
      <c r="CK47" s="1">
        <f>('Voda, teplo, plyn Stav'!CL47-'Voda, teplo, plyn Stav'!CK47)</f>
        <v>0</v>
      </c>
      <c r="CL47" s="1">
        <f>('Voda, teplo, plyn Stav'!CM47-'Voda, teplo, plyn Stav'!CL47)</f>
        <v>0</v>
      </c>
      <c r="CM47" s="1">
        <f>('Voda, teplo, plyn Stav'!CN47-'Voda, teplo, plyn Stav'!CM47)</f>
        <v>0</v>
      </c>
      <c r="CN47" s="1">
        <f>('Voda, teplo, plyn Stav'!CO47-'Voda, teplo, plyn Stav'!CN47)</f>
        <v>0</v>
      </c>
      <c r="CO47" s="1">
        <f>('Voda, teplo, plyn Stav'!CP47-'Voda, teplo, plyn Stav'!CO47)</f>
        <v>0</v>
      </c>
      <c r="CP47" s="1">
        <f>('Voda, teplo, plyn Stav'!CQ47-'Voda, teplo, plyn Stav'!CP47)</f>
        <v>0</v>
      </c>
      <c r="CQ47" s="1">
        <f>('Voda, teplo, plyn Stav'!CR47-'Voda, teplo, plyn Stav'!CQ47)</f>
        <v>0</v>
      </c>
      <c r="CR47" s="1">
        <f>('Voda, teplo, plyn Stav'!CS47-'Voda, teplo, plyn Stav'!CR47)</f>
        <v>0</v>
      </c>
      <c r="CS47" s="1">
        <f>('Voda, teplo, plyn Stav'!CT47-'Voda, teplo, plyn Stav'!CS47)</f>
        <v>0</v>
      </c>
      <c r="CT47" s="1">
        <f>('Voda, teplo, plyn Stav'!CU47-'Voda, teplo, plyn Stav'!CT47)</f>
        <v>0</v>
      </c>
      <c r="CU47" s="1">
        <f>('Voda, teplo, plyn Stav'!CV47-'Voda, teplo, plyn Stav'!CU47)</f>
        <v>0</v>
      </c>
      <c r="CV47" s="1">
        <f>('Voda, teplo, plyn Stav'!CW47-'Voda, teplo, plyn Stav'!CV47)</f>
        <v>0</v>
      </c>
      <c r="CW47" s="1">
        <f>('Voda, teplo, plyn Stav'!CX47-'Voda, teplo, plyn Stav'!CW47)</f>
        <v>0</v>
      </c>
      <c r="CX47" s="1">
        <f>('Voda, teplo, plyn Stav'!CY47-'Voda, teplo, plyn Stav'!CX47)</f>
        <v>0</v>
      </c>
      <c r="CY47" s="1">
        <f>('Voda, teplo, plyn Stav'!CZ47-'Voda, teplo, plyn Stav'!CY47)</f>
        <v>0</v>
      </c>
      <c r="CZ47" s="1">
        <f>('Voda, teplo, plyn Stav'!DA47-'Voda, teplo, plyn Stav'!CZ47)</f>
        <v>0</v>
      </c>
    </row>
    <row r="48" spans="1:104" ht="12" hidden="1" customHeight="1">
      <c r="A48" s="1" t="str">
        <f>'Voda, teplo, plyn Stav'!A48</f>
        <v>A</v>
      </c>
      <c r="B48" s="1">
        <f>'Voda, teplo, plyn Stav'!B48</f>
        <v>266</v>
      </c>
      <c r="C48" s="1" t="str">
        <f>'Voda, teplo, plyn Stav'!C48</f>
        <v>Budova 2a</v>
      </c>
      <c r="D48" s="1" t="str">
        <f>'Voda, teplo, plyn Stav'!D48</f>
        <v>Subtera</v>
      </c>
      <c r="E48" s="1" t="str">
        <f>'Voda, teplo, plyn Stav'!E48</f>
        <v>Plyn</v>
      </c>
      <c r="H48" s="1">
        <f>'Voda, teplo, plyn Stav'!H48</f>
        <v>0</v>
      </c>
      <c r="I48" s="1" t="str">
        <f>'Voda, teplo, plyn Stav'!I48</f>
        <v>25917765</v>
      </c>
      <c r="BO48" s="1">
        <f>('Voda, teplo, plyn Stav'!BP48-'Voda, teplo, plyn Stav'!BO48)</f>
        <v>110</v>
      </c>
      <c r="BP48" s="1">
        <f>('Voda, teplo, plyn Stav'!BQ48-'Voda, teplo, plyn Stav'!BP48)</f>
        <v>359</v>
      </c>
      <c r="BQ48" s="1">
        <f>('Voda, teplo, plyn Stav'!BR48-'Voda, teplo, plyn Stav'!BQ48)</f>
        <v>825</v>
      </c>
      <c r="BR48" s="1">
        <f>('Voda, teplo, plyn Stav'!BS48-'Voda, teplo, plyn Stav'!BR48)</f>
        <v>635</v>
      </c>
      <c r="BS48" s="1">
        <f>('Voda, teplo, plyn Stav'!BT48-'Voda, teplo, plyn Stav'!BS48)</f>
        <v>609</v>
      </c>
      <c r="BT48" s="1">
        <f>('Voda, teplo, plyn Stav'!BU48-'Voda, teplo, plyn Stav'!BT48)</f>
        <v>306</v>
      </c>
      <c r="BU48" s="1">
        <f>('Voda, teplo, plyn Stav'!BV48-'Voda, teplo, plyn Stav'!BU48)</f>
        <v>202</v>
      </c>
      <c r="BV48" s="1">
        <f>('Voda, teplo, plyn Stav'!BW48-'Voda, teplo, plyn Stav'!BV48)</f>
        <v>46</v>
      </c>
      <c r="BW48" s="1">
        <f>('Voda, teplo, plyn Stav'!BX48-'Voda, teplo, plyn Stav'!BW48)</f>
        <v>17</v>
      </c>
      <c r="BX48" s="1">
        <f>('Voda, teplo, plyn Stav'!BY48-'Voda, teplo, plyn Stav'!BX48)</f>
        <v>79</v>
      </c>
      <c r="BY48" s="1">
        <f>('Voda, teplo, plyn Stav'!BZ48-'Voda, teplo, plyn Stav'!BY48)</f>
        <v>163</v>
      </c>
      <c r="BZ48" s="1">
        <f>('Voda, teplo, plyn Stav'!CA48-'Voda, teplo, plyn Stav'!BZ48)</f>
        <v>393</v>
      </c>
      <c r="CA48" s="1">
        <f>('Voda, teplo, plyn Stav'!CB48-'Voda, teplo, plyn Stav'!CA48)</f>
        <v>633</v>
      </c>
      <c r="CB48" s="1">
        <f>('Voda, teplo, plyn Stav'!CC48-'Voda, teplo, plyn Stav'!CB48)</f>
        <v>829</v>
      </c>
      <c r="CC48" s="1">
        <f>('Voda, teplo, plyn Stav'!CD48-'Voda, teplo, plyn Stav'!CC48)</f>
        <v>889</v>
      </c>
      <c r="CD48" s="1">
        <f>('Voda, teplo, plyn Stav'!CE48-'Voda, teplo, plyn Stav'!CD48)</f>
        <v>844</v>
      </c>
      <c r="CE48" s="1">
        <f>('Voda, teplo, plyn Stav'!CF48-'Voda, teplo, plyn Stav'!CE48)</f>
        <v>707</v>
      </c>
      <c r="CF48" s="1">
        <f>('Voda, teplo, plyn Stav'!CG48-'Voda, teplo, plyn Stav'!CF48)</f>
        <v>470</v>
      </c>
      <c r="CG48" s="1">
        <f>('Voda, teplo, plyn Stav'!CH48-'Voda, teplo, plyn Stav'!CG48)</f>
        <v>191</v>
      </c>
      <c r="CH48" s="1">
        <f>('Voda, teplo, plyn Stav'!CI48-'Voda, teplo, plyn Stav'!CH48)</f>
        <v>79</v>
      </c>
      <c r="CI48" s="1">
        <f>('Voda, teplo, plyn Stav'!CJ48-'Voda, teplo, plyn Stav'!CI48)</f>
        <v>18</v>
      </c>
      <c r="CJ48" s="1">
        <f>('Voda, teplo, plyn Stav'!CK48-'Voda, teplo, plyn Stav'!CJ48)</f>
        <v>24</v>
      </c>
      <c r="CK48" s="1">
        <f>('Voda, teplo, plyn Stav'!CL48-'Voda, teplo, plyn Stav'!CK48)</f>
        <v>218</v>
      </c>
      <c r="CL48" s="1">
        <f>('Voda, teplo, plyn Stav'!CM48-'Voda, teplo, plyn Stav'!CL48)</f>
        <v>532</v>
      </c>
      <c r="CM48" s="1">
        <f>('Voda, teplo, plyn Stav'!CN48-'Voda, teplo, plyn Stav'!CM48)</f>
        <v>631</v>
      </c>
      <c r="CN48" s="1">
        <f>('Voda, teplo, plyn Stav'!CO48-'Voda, teplo, plyn Stav'!CN48)</f>
        <v>742</v>
      </c>
      <c r="CO48" s="1">
        <f>('Voda, teplo, plyn Stav'!CP48-'Voda, teplo, plyn Stav'!CO48)</f>
        <v>923</v>
      </c>
      <c r="CP48" s="1">
        <f>('Voda, teplo, plyn Stav'!CQ48-'Voda, teplo, plyn Stav'!CP48)</f>
        <v>754</v>
      </c>
      <c r="CQ48" s="1">
        <f>('Voda, teplo, plyn Stav'!CR48-'Voda, teplo, plyn Stav'!CQ48)</f>
        <v>718</v>
      </c>
      <c r="CR48" s="1">
        <f>('Voda, teplo, plyn Stav'!CS48-'Voda, teplo, plyn Stav'!CR48)</f>
        <v>444</v>
      </c>
      <c r="CS48" s="1">
        <f>('Voda, teplo, plyn Stav'!CT48-'Voda, teplo, plyn Stav'!CS48)</f>
        <v>169</v>
      </c>
      <c r="CT48" s="1">
        <f>('Voda, teplo, plyn Stav'!CU48-'Voda, teplo, plyn Stav'!CT48)</f>
        <v>0</v>
      </c>
      <c r="CU48" s="1">
        <f>('Voda, teplo, plyn Stav'!CV48-'Voda, teplo, plyn Stav'!CU48)</f>
        <v>0</v>
      </c>
      <c r="CV48" s="1">
        <f>('Voda, teplo, plyn Stav'!CW48-'Voda, teplo, plyn Stav'!CV48)</f>
        <v>0</v>
      </c>
      <c r="CW48" s="1">
        <f>('Voda, teplo, plyn Stav'!CX48-'Voda, teplo, plyn Stav'!CW48)</f>
        <v>0</v>
      </c>
      <c r="CX48" s="1">
        <f>('Voda, teplo, plyn Stav'!CY48-'Voda, teplo, plyn Stav'!CX48)</f>
        <v>283</v>
      </c>
      <c r="CY48" s="1">
        <f>('Voda, teplo, plyn Stav'!CZ48-'Voda, teplo, plyn Stav'!CY48)</f>
        <v>763</v>
      </c>
      <c r="CZ48" s="1">
        <f>('Voda, teplo, plyn Stav'!DA48-'Voda, teplo, plyn Stav'!CZ48)</f>
        <v>877</v>
      </c>
    </row>
    <row r="49" spans="1:104" ht="12" hidden="1" customHeight="1">
      <c r="A49" s="1" t="str">
        <f>'Voda, teplo, plyn Stav'!A49</f>
        <v>A</v>
      </c>
      <c r="B49" s="1">
        <f>'Voda, teplo, plyn Stav'!B49</f>
        <v>267</v>
      </c>
      <c r="C49" s="1" t="str">
        <f>'Voda, teplo, plyn Stav'!C49</f>
        <v>Budova 43</v>
      </c>
      <c r="D49" s="1" t="str">
        <f>'Voda, teplo, plyn Stav'!D49</f>
        <v>TPS</v>
      </c>
      <c r="E49" s="1" t="str">
        <f>'Voda, teplo, plyn Stav'!E49</f>
        <v>Plyn</v>
      </c>
      <c r="H49" s="1">
        <f>'Voda, teplo, plyn Stav'!H49</f>
        <v>0</v>
      </c>
      <c r="I49" s="1" t="str">
        <f>'Voda, teplo, plyn Stav'!I49</f>
        <v>6968370-045-11-1</v>
      </c>
      <c r="BO49" s="1">
        <f>('Voda, teplo, plyn Stav'!BP49-'Voda, teplo, plyn Stav'!BO49)</f>
        <v>79</v>
      </c>
      <c r="BP49" s="1">
        <f>('Voda, teplo, plyn Stav'!BQ49-'Voda, teplo, plyn Stav'!BP49)</f>
        <v>353</v>
      </c>
      <c r="BQ49" s="1">
        <f>('Voda, teplo, plyn Stav'!BR49-'Voda, teplo, plyn Stav'!BQ49)</f>
        <v>381.5</v>
      </c>
      <c r="BR49" s="1">
        <f>('Voda, teplo, plyn Stav'!BS49-'Voda, teplo, plyn Stav'!BR49)</f>
        <v>473.5</v>
      </c>
      <c r="BS49" s="1">
        <f>('Voda, teplo, plyn Stav'!BT49-'Voda, teplo, plyn Stav'!BS49)</f>
        <v>361</v>
      </c>
      <c r="BT49" s="1">
        <f>('Voda, teplo, plyn Stav'!BU49-'Voda, teplo, plyn Stav'!BT49)</f>
        <v>184</v>
      </c>
      <c r="BU49" s="1">
        <f>('Voda, teplo, plyn Stav'!BV49-'Voda, teplo, plyn Stav'!BU49)</f>
        <v>143</v>
      </c>
      <c r="BV49" s="1">
        <f>('Voda, teplo, plyn Stav'!BW49-'Voda, teplo, plyn Stav'!BV49)</f>
        <v>9</v>
      </c>
      <c r="BW49" s="1">
        <f>('Voda, teplo, plyn Stav'!BX49-'Voda, teplo, plyn Stav'!BW49)</f>
        <v>0</v>
      </c>
      <c r="BX49" s="1">
        <f>('Voda, teplo, plyn Stav'!BY49-'Voda, teplo, plyn Stav'!BX49)</f>
        <v>0</v>
      </c>
      <c r="BY49" s="1">
        <f>('Voda, teplo, plyn Stav'!BZ49-'Voda, teplo, plyn Stav'!BY49)</f>
        <v>31</v>
      </c>
      <c r="BZ49" s="1">
        <f>('Voda, teplo, plyn Stav'!CA49-'Voda, teplo, plyn Stav'!BZ49)</f>
        <v>179</v>
      </c>
      <c r="CA49" s="1">
        <f>('Voda, teplo, plyn Stav'!CB49-'Voda, teplo, plyn Stav'!CA49)</f>
        <v>313</v>
      </c>
      <c r="CB49" s="1">
        <f>('Voda, teplo, plyn Stav'!CC49-'Voda, teplo, plyn Stav'!CB49)</f>
        <v>417</v>
      </c>
      <c r="CC49" s="1">
        <f>('Voda, teplo, plyn Stav'!CD49-'Voda, teplo, plyn Stav'!CC49)</f>
        <v>517</v>
      </c>
      <c r="CD49" s="1">
        <f>('Voda, teplo, plyn Stav'!CE49-'Voda, teplo, plyn Stav'!CD49)</f>
        <v>473</v>
      </c>
      <c r="CE49" s="1">
        <f>('Voda, teplo, plyn Stav'!CF49-'Voda, teplo, plyn Stav'!CE49)</f>
        <v>406</v>
      </c>
      <c r="CF49" s="1">
        <f>('Voda, teplo, plyn Stav'!CG49-'Voda, teplo, plyn Stav'!CF49)</f>
        <v>159</v>
      </c>
      <c r="CG49" s="1">
        <f>('Voda, teplo, plyn Stav'!CH49-'Voda, teplo, plyn Stav'!CG49)</f>
        <v>0</v>
      </c>
      <c r="CH49" s="1">
        <f>('Voda, teplo, plyn Stav'!CI49-'Voda, teplo, plyn Stav'!CH49)</f>
        <v>0</v>
      </c>
      <c r="CI49" s="1">
        <f>('Voda, teplo, plyn Stav'!CJ49-'Voda, teplo, plyn Stav'!CI49)</f>
        <v>0</v>
      </c>
      <c r="CJ49" s="1">
        <f>('Voda, teplo, plyn Stav'!CK49-'Voda, teplo, plyn Stav'!CJ49)</f>
        <v>0</v>
      </c>
      <c r="CK49" s="1">
        <f>('Voda, teplo, plyn Stav'!CL49-'Voda, teplo, plyn Stav'!CK49)</f>
        <v>0</v>
      </c>
      <c r="CL49" s="1">
        <f>('Voda, teplo, plyn Stav'!CM49-'Voda, teplo, plyn Stav'!CL49)</f>
        <v>127</v>
      </c>
      <c r="CM49" s="1">
        <f>('Voda, teplo, plyn Stav'!CN49-'Voda, teplo, plyn Stav'!CM49)</f>
        <v>375</v>
      </c>
      <c r="CN49" s="1">
        <f>('Voda, teplo, plyn Stav'!CO49-'Voda, teplo, plyn Stav'!CN49)</f>
        <v>377</v>
      </c>
      <c r="CO49" s="1">
        <f>('Voda, teplo, plyn Stav'!CP49-'Voda, teplo, plyn Stav'!CO49)</f>
        <v>541</v>
      </c>
      <c r="CP49" s="1">
        <f>('Voda, teplo, plyn Stav'!CQ49-'Voda, teplo, plyn Stav'!CP49)</f>
        <v>461</v>
      </c>
      <c r="CQ49" s="1">
        <f>('Voda, teplo, plyn Stav'!CR49-'Voda, teplo, plyn Stav'!CQ49)</f>
        <v>467</v>
      </c>
      <c r="CR49" s="1">
        <f>('Voda, teplo, plyn Stav'!CS49-'Voda, teplo, plyn Stav'!CR49)</f>
        <v>213</v>
      </c>
      <c r="CS49" s="1">
        <f>('Voda, teplo, plyn Stav'!CT49-'Voda, teplo, plyn Stav'!CS49)</f>
        <v>102</v>
      </c>
      <c r="CT49" s="1">
        <f>('Voda, teplo, plyn Stav'!CU49-'Voda, teplo, plyn Stav'!CT49)</f>
        <v>0</v>
      </c>
      <c r="CU49" s="1">
        <f>('Voda, teplo, plyn Stav'!CV49-'Voda, teplo, plyn Stav'!CU49)</f>
        <v>0</v>
      </c>
      <c r="CV49" s="1">
        <f>('Voda, teplo, plyn Stav'!CW49-'Voda, teplo, plyn Stav'!CV49)</f>
        <v>0</v>
      </c>
      <c r="CW49" s="1">
        <f>('Voda, teplo, plyn Stav'!CX49-'Voda, teplo, plyn Stav'!CW49)</f>
        <v>21</v>
      </c>
      <c r="CX49" s="1">
        <f>('Voda, teplo, plyn Stav'!CY49-'Voda, teplo, plyn Stav'!CX49)</f>
        <v>266</v>
      </c>
      <c r="CY49" s="1">
        <f>('Voda, teplo, plyn Stav'!CZ49-'Voda, teplo, plyn Stav'!CY49)</f>
        <v>439</v>
      </c>
      <c r="CZ49" s="1">
        <f>('Voda, teplo, plyn Stav'!DA49-'Voda, teplo, plyn Stav'!CZ49)</f>
        <v>423</v>
      </c>
    </row>
    <row r="50" spans="1:104" ht="12" customHeight="1">
      <c r="A50" s="1" t="str">
        <f>'Voda, teplo, plyn Stav'!A50</f>
        <v>A</v>
      </c>
      <c r="B50" s="1">
        <f>'Voda, teplo, plyn Stav'!B50</f>
        <v>269</v>
      </c>
      <c r="C50" s="1" t="str">
        <f>'Voda, teplo, plyn Stav'!C50</f>
        <v>Před bud. 30</v>
      </c>
      <c r="D50" s="1" t="str">
        <f>'Voda, teplo, plyn Stav'!D50</f>
        <v>Woodgas</v>
      </c>
      <c r="E50" s="1" t="str">
        <f>'Voda, teplo, plyn Stav'!E50</f>
        <v>Voda</v>
      </c>
      <c r="H50" s="1">
        <f>'Voda, teplo, plyn Stav'!H50</f>
        <v>0</v>
      </c>
      <c r="I50" s="1" t="str">
        <f>'Voda, teplo, plyn Stav'!I50</f>
        <v>391449-13</v>
      </c>
      <c r="BQ50" s="1">
        <f>('Voda, teplo, plyn Stav'!BR50-'Voda, teplo, plyn Stav'!BQ50)</f>
        <v>1</v>
      </c>
      <c r="BR50" s="1">
        <f>('Voda, teplo, plyn Stav'!BS50-'Voda, teplo, plyn Stav'!BR50)</f>
        <v>2</v>
      </c>
      <c r="BS50" s="1">
        <f>('Voda, teplo, plyn Stav'!BT50-'Voda, teplo, plyn Stav'!BS50)</f>
        <v>2</v>
      </c>
      <c r="BT50" s="1">
        <f>('Voda, teplo, plyn Stav'!BU50-'Voda, teplo, plyn Stav'!BT50)</f>
        <v>2</v>
      </c>
      <c r="BU50" s="1">
        <f>('Voda, teplo, plyn Stav'!BV50-'Voda, teplo, plyn Stav'!BU50)</f>
        <v>3</v>
      </c>
      <c r="BV50" s="1">
        <f>('Voda, teplo, plyn Stav'!BW50-'Voda, teplo, plyn Stav'!BV50)</f>
        <v>5</v>
      </c>
      <c r="BW50" s="1">
        <f>('Voda, teplo, plyn Stav'!BX50-'Voda, teplo, plyn Stav'!BW50)</f>
        <v>2</v>
      </c>
      <c r="BX50" s="1">
        <f>('Voda, teplo, plyn Stav'!BY50-'Voda, teplo, plyn Stav'!BX50)</f>
        <v>7</v>
      </c>
      <c r="BY50" s="1">
        <f>('Voda, teplo, plyn Stav'!BZ50-'Voda, teplo, plyn Stav'!BY50)</f>
        <v>4</v>
      </c>
      <c r="BZ50" s="1">
        <f>('Voda, teplo, plyn Stav'!CA50-'Voda, teplo, plyn Stav'!BZ50)</f>
        <v>3</v>
      </c>
      <c r="CA50" s="1">
        <f>('Voda, teplo, plyn Stav'!CB50-'Voda, teplo, plyn Stav'!CA50)</f>
        <v>3</v>
      </c>
      <c r="CB50" s="1">
        <f>('Voda, teplo, plyn Stav'!CC50-'Voda, teplo, plyn Stav'!CB50)</f>
        <v>4</v>
      </c>
      <c r="CC50" s="1">
        <f>('Voda, teplo, plyn Stav'!CD50-'Voda, teplo, plyn Stav'!CC50)</f>
        <v>4</v>
      </c>
      <c r="CD50" s="1">
        <f>('Voda, teplo, plyn Stav'!CE50-'Voda, teplo, plyn Stav'!CD50)</f>
        <v>424</v>
      </c>
      <c r="CE50" s="1">
        <f>('Voda, teplo, plyn Stav'!CF50-'Voda, teplo, plyn Stav'!CE50)</f>
        <v>29</v>
      </c>
      <c r="CF50" s="1">
        <f>('Voda, teplo, plyn Stav'!CG50-'Voda, teplo, plyn Stav'!CF50)</f>
        <v>2</v>
      </c>
      <c r="CG50" s="1">
        <f>('Voda, teplo, plyn Stav'!CH50-'Voda, teplo, plyn Stav'!CG50)</f>
        <v>3</v>
      </c>
      <c r="CH50" s="1">
        <f>('Voda, teplo, plyn Stav'!CI50-'Voda, teplo, plyn Stav'!CH50)</f>
        <v>2</v>
      </c>
      <c r="CI50" s="1">
        <f>('Voda, teplo, plyn Stav'!CJ50-'Voda, teplo, plyn Stav'!CI50)</f>
        <v>3</v>
      </c>
      <c r="CJ50" s="1">
        <f>('Voda, teplo, plyn Stav'!CK50-'Voda, teplo, plyn Stav'!CJ50)</f>
        <v>14</v>
      </c>
      <c r="CK50" s="1">
        <f>('Voda, teplo, plyn Stav'!CL50-'Voda, teplo, plyn Stav'!CK50)</f>
        <v>16</v>
      </c>
      <c r="CL50" s="1">
        <f>('Voda, teplo, plyn Stav'!CM50-'Voda, teplo, plyn Stav'!CL50)</f>
        <v>0</v>
      </c>
      <c r="CM50" s="1">
        <f>('Voda, teplo, plyn Stav'!CN50-'Voda, teplo, plyn Stav'!CM50)</f>
        <v>8</v>
      </c>
      <c r="CN50" s="1">
        <f>('Voda, teplo, plyn Stav'!CO50-'Voda, teplo, plyn Stav'!CN50)</f>
        <v>5</v>
      </c>
      <c r="CO50" s="1">
        <f>('Voda, teplo, plyn Stav'!CP50-'Voda, teplo, plyn Stav'!CO50)</f>
        <v>2</v>
      </c>
      <c r="CP50" s="1">
        <f>('Voda, teplo, plyn Stav'!CQ50-'Voda, teplo, plyn Stav'!CP50)</f>
        <v>4</v>
      </c>
      <c r="CQ50" s="1">
        <f>('Voda, teplo, plyn Stav'!CR50-'Voda, teplo, plyn Stav'!CQ50)</f>
        <v>8</v>
      </c>
      <c r="CR50" s="1">
        <f>('Voda, teplo, plyn Stav'!CS50-'Voda, teplo, plyn Stav'!CR50)</f>
        <v>1</v>
      </c>
      <c r="CS50" s="1">
        <f>('Voda, teplo, plyn Stav'!CT50-'Voda, teplo, plyn Stav'!CS50)</f>
        <v>3</v>
      </c>
      <c r="CT50" s="1">
        <f>('Voda, teplo, plyn Stav'!CU50-'Voda, teplo, plyn Stav'!CT50)</f>
        <v>9</v>
      </c>
      <c r="CU50" s="1">
        <f>('Voda, teplo, plyn Stav'!CV50-'Voda, teplo, plyn Stav'!CU50)</f>
        <v>6</v>
      </c>
      <c r="CV50" s="1">
        <f>('Voda, teplo, plyn Stav'!CW50-'Voda, teplo, plyn Stav'!CV50)</f>
        <v>2</v>
      </c>
      <c r="CW50" s="1">
        <f>('Voda, teplo, plyn Stav'!CX50-'Voda, teplo, plyn Stav'!CW50)</f>
        <v>0</v>
      </c>
      <c r="CX50" s="1">
        <f>('Voda, teplo, plyn Stav'!CY50-'Voda, teplo, plyn Stav'!CX50)</f>
        <v>1</v>
      </c>
      <c r="CY50" s="1">
        <f>('Voda, teplo, plyn Stav'!CZ50-'Voda, teplo, plyn Stav'!CY50)</f>
        <v>7</v>
      </c>
      <c r="CZ50" s="1">
        <f>('Voda, teplo, plyn Stav'!DA50-'Voda, teplo, plyn Stav'!CZ50)</f>
        <v>1</v>
      </c>
    </row>
    <row r="51" spans="1:104" ht="12" customHeight="1">
      <c r="A51" s="1" t="str">
        <f>'Voda, teplo, plyn Stav'!A51</f>
        <v>A</v>
      </c>
      <c r="B51" s="1">
        <f>'Voda, teplo, plyn Stav'!B51</f>
        <v>270</v>
      </c>
      <c r="C51" s="1" t="str">
        <f>'Voda, teplo, plyn Stav'!C51</f>
        <v>Budova 1b</v>
      </c>
      <c r="D51" s="1" t="str">
        <f>'Voda, teplo, plyn Stav'!D51</f>
        <v>Metrostav</v>
      </c>
      <c r="E51" s="1" t="str">
        <f>'Voda, teplo, plyn Stav'!E51</f>
        <v>Voda</v>
      </c>
      <c r="H51" s="1" t="str">
        <f>'Voda, teplo, plyn Stav'!H51</f>
        <v>Infocentrum</v>
      </c>
      <c r="I51" s="1" t="str">
        <f>'Voda, teplo, plyn Stav'!I51</f>
        <v>09505821</v>
      </c>
      <c r="BQ51" s="1">
        <f>('Voda, teplo, plyn Stav'!BR51-'Voda, teplo, plyn Stav'!BQ51)</f>
        <v>1</v>
      </c>
      <c r="BR51" s="1">
        <f>('Voda, teplo, plyn Stav'!BS51-'Voda, teplo, plyn Stav'!BR51)</f>
        <v>1</v>
      </c>
      <c r="BS51" s="1">
        <f>('Voda, teplo, plyn Stav'!BT51-'Voda, teplo, plyn Stav'!BS51)</f>
        <v>1</v>
      </c>
      <c r="BT51" s="1">
        <f>('Voda, teplo, plyn Stav'!BU51-'Voda, teplo, plyn Stav'!BT51)</f>
        <v>1</v>
      </c>
      <c r="BU51" s="1">
        <f>('Voda, teplo, plyn Stav'!BV51-'Voda, teplo, plyn Stav'!BU51)</f>
        <v>1</v>
      </c>
      <c r="BV51" s="1">
        <f>('Voda, teplo, plyn Stav'!BW51-'Voda, teplo, plyn Stav'!BV51)</f>
        <v>0</v>
      </c>
      <c r="BW51" s="1">
        <f>('Voda, teplo, plyn Stav'!BX51-'Voda, teplo, plyn Stav'!BW51)</f>
        <v>1</v>
      </c>
      <c r="BX51" s="1">
        <f>('Voda, teplo, plyn Stav'!BY51-'Voda, teplo, plyn Stav'!BX51)</f>
        <v>1</v>
      </c>
      <c r="BY51" s="1">
        <f>('Voda, teplo, plyn Stav'!BZ51-'Voda, teplo, plyn Stav'!BY51)</f>
        <v>5</v>
      </c>
      <c r="BZ51" s="1">
        <f>('Voda, teplo, plyn Stav'!CA51-'Voda, teplo, plyn Stav'!BZ51)</f>
        <v>1</v>
      </c>
      <c r="CA51" s="1">
        <f>('Voda, teplo, plyn Stav'!CB51-'Voda, teplo, plyn Stav'!CA51)</f>
        <v>0</v>
      </c>
      <c r="CB51" s="1">
        <f>('Voda, teplo, plyn Stav'!CC51-'Voda, teplo, plyn Stav'!CB51)</f>
        <v>1</v>
      </c>
      <c r="CC51" s="1">
        <f>('Voda, teplo, plyn Stav'!CD51-'Voda, teplo, plyn Stav'!CC51)</f>
        <v>1</v>
      </c>
      <c r="CD51" s="1">
        <f>('Voda, teplo, plyn Stav'!CE51-'Voda, teplo, plyn Stav'!CD51)</f>
        <v>0</v>
      </c>
      <c r="CE51" s="1">
        <f>('Voda, teplo, plyn Stav'!CF51-'Voda, teplo, plyn Stav'!CE51)</f>
        <v>15</v>
      </c>
      <c r="CF51" s="1">
        <f>('Voda, teplo, plyn Stav'!CG51-'Voda, teplo, plyn Stav'!CF51)</f>
        <v>12</v>
      </c>
      <c r="CG51" s="1">
        <f>('Voda, teplo, plyn Stav'!CH51-'Voda, teplo, plyn Stav'!CG51)</f>
        <v>7</v>
      </c>
      <c r="CH51" s="1">
        <f>('Voda, teplo, plyn Stav'!CI51-'Voda, teplo, plyn Stav'!CH51)</f>
        <v>2</v>
      </c>
      <c r="CI51" s="1">
        <f>('Voda, teplo, plyn Stav'!CJ51-'Voda, teplo, plyn Stav'!CI51)</f>
        <v>2</v>
      </c>
      <c r="CJ51" s="1">
        <f>('Voda, teplo, plyn Stav'!CK51-'Voda, teplo, plyn Stav'!CJ51)</f>
        <v>60</v>
      </c>
      <c r="CK51" s="1">
        <f>('Voda, teplo, plyn Stav'!CL51-'Voda, teplo, plyn Stav'!CK51)</f>
        <v>8</v>
      </c>
      <c r="CL51" s="1">
        <f>('Voda, teplo, plyn Stav'!CM51-'Voda, teplo, plyn Stav'!CL51)</f>
        <v>1</v>
      </c>
      <c r="CM51" s="1">
        <f>('Voda, teplo, plyn Stav'!CN51-'Voda, teplo, plyn Stav'!CM51)</f>
        <v>5</v>
      </c>
      <c r="CN51" s="1">
        <f>('Voda, teplo, plyn Stav'!CO51-'Voda, teplo, plyn Stav'!CN51)</f>
        <v>0</v>
      </c>
      <c r="CO51" s="1">
        <f>('Voda, teplo, plyn Stav'!CP51-'Voda, teplo, plyn Stav'!CO51)</f>
        <v>1</v>
      </c>
      <c r="CP51" s="1">
        <f>('Voda, teplo, plyn Stav'!CQ51-'Voda, teplo, plyn Stav'!CP51)</f>
        <v>0</v>
      </c>
      <c r="CQ51" s="1">
        <f>('Voda, teplo, plyn Stav'!CR51-'Voda, teplo, plyn Stav'!CQ51)</f>
        <v>0</v>
      </c>
      <c r="CR51" s="1">
        <f>('Voda, teplo, plyn Stav'!CS51-'Voda, teplo, plyn Stav'!CR51)</f>
        <v>0</v>
      </c>
      <c r="CS51" s="1">
        <f>('Voda, teplo, plyn Stav'!CT51-'Voda, teplo, plyn Stav'!CS51)</f>
        <v>1</v>
      </c>
      <c r="CT51" s="1">
        <f>('Voda, teplo, plyn Stav'!CU51-'Voda, teplo, plyn Stav'!CT51)</f>
        <v>0</v>
      </c>
      <c r="CU51" s="1">
        <f>('Voda, teplo, plyn Stav'!CV51-'Voda, teplo, plyn Stav'!CU51)</f>
        <v>0</v>
      </c>
      <c r="CV51" s="1">
        <f>('Voda, teplo, plyn Stav'!CW51-'Voda, teplo, plyn Stav'!CV51)</f>
        <v>0</v>
      </c>
      <c r="CW51" s="1">
        <f>('Voda, teplo, plyn Stav'!CX51-'Voda, teplo, plyn Stav'!CW51)</f>
        <v>1</v>
      </c>
      <c r="CX51" s="1">
        <f>('Voda, teplo, plyn Stav'!CY51-'Voda, teplo, plyn Stav'!CX51)</f>
        <v>2</v>
      </c>
      <c r="CY51" s="1">
        <f>('Voda, teplo, plyn Stav'!CZ51-'Voda, teplo, plyn Stav'!CY51)</f>
        <v>2</v>
      </c>
      <c r="CZ51" s="1">
        <f>('Voda, teplo, plyn Stav'!DA51-'Voda, teplo, plyn Stav'!CZ51)</f>
        <v>3</v>
      </c>
    </row>
    <row r="52" spans="1:104" ht="12" customHeight="1">
      <c r="A52" s="1" t="str">
        <f>'Voda, teplo, plyn Stav'!A52</f>
        <v>A</v>
      </c>
      <c r="B52" s="1">
        <f>'Voda, teplo, plyn Stav'!B52</f>
        <v>271</v>
      </c>
      <c r="C52" s="1" t="str">
        <f>'Voda, teplo, plyn Stav'!C52</f>
        <v>Budova 10</v>
      </c>
      <c r="D52" s="1" t="str">
        <f>'Voda, teplo, plyn Stav'!D52</f>
        <v>I.P.P.E. s.r.o.</v>
      </c>
      <c r="E52" s="1" t="str">
        <f>'Voda, teplo, plyn Stav'!E52</f>
        <v>Voda</v>
      </c>
      <c r="H52" s="1">
        <f>'Voda, teplo, plyn Stav'!H52</f>
        <v>0</v>
      </c>
      <c r="I52" s="1" t="str">
        <f>'Voda, teplo, plyn Stav'!I52</f>
        <v>563646-11</v>
      </c>
      <c r="BQ52" s="1">
        <f>('Voda, teplo, plyn Stav'!BR52-'Voda, teplo, plyn Stav'!BQ52)</f>
        <v>1</v>
      </c>
      <c r="BR52" s="1">
        <f>('Voda, teplo, plyn Stav'!BS52-'Voda, teplo, plyn Stav'!BR52)</f>
        <v>21</v>
      </c>
      <c r="BS52" s="1">
        <f>('Voda, teplo, plyn Stav'!BT52-'Voda, teplo, plyn Stav'!BS52)</f>
        <v>32</v>
      </c>
      <c r="BT52" s="1">
        <f>('Voda, teplo, plyn Stav'!BU52-'Voda, teplo, plyn Stav'!BT52)</f>
        <v>34</v>
      </c>
      <c r="BU52" s="1">
        <f>('Voda, teplo, plyn Stav'!BV52-'Voda, teplo, plyn Stav'!BU52)</f>
        <v>37</v>
      </c>
      <c r="BV52" s="1">
        <f>('Voda, teplo, plyn Stav'!BW52-'Voda, teplo, plyn Stav'!BV52)</f>
        <v>43</v>
      </c>
      <c r="BW52" s="1">
        <f>('Voda, teplo, plyn Stav'!BX52-'Voda, teplo, plyn Stav'!BW52)</f>
        <v>21</v>
      </c>
      <c r="BX52" s="1">
        <f>('Voda, teplo, plyn Stav'!BY52-'Voda, teplo, plyn Stav'!BX52)</f>
        <v>40</v>
      </c>
      <c r="BY52" s="1">
        <f>('Voda, teplo, plyn Stav'!BZ52-'Voda, teplo, plyn Stav'!BY52)</f>
        <v>29</v>
      </c>
      <c r="BZ52" s="1">
        <f>('Voda, teplo, plyn Stav'!CA52-'Voda, teplo, plyn Stav'!BZ52)</f>
        <v>24</v>
      </c>
      <c r="CA52" s="1">
        <f>('Voda, teplo, plyn Stav'!CB52-'Voda, teplo, plyn Stav'!CA52)</f>
        <v>18</v>
      </c>
      <c r="CB52" s="1">
        <f>('Voda, teplo, plyn Stav'!CC52-'Voda, teplo, plyn Stav'!CB52)</f>
        <v>18</v>
      </c>
      <c r="CC52" s="1">
        <f>('Voda, teplo, plyn Stav'!CD52-'Voda, teplo, plyn Stav'!CC52)</f>
        <v>20</v>
      </c>
      <c r="CD52" s="1">
        <f>('Voda, teplo, plyn Stav'!CE52-'Voda, teplo, plyn Stav'!CD52)</f>
        <v>48</v>
      </c>
      <c r="CE52" s="1">
        <f>('Voda, teplo, plyn Stav'!CF52-'Voda, teplo, plyn Stav'!CE52)</f>
        <v>22</v>
      </c>
      <c r="CF52" s="1">
        <f>('Voda, teplo, plyn Stav'!CG52-'Voda, teplo, plyn Stav'!CF52)</f>
        <v>21</v>
      </c>
      <c r="CG52" s="1">
        <f>('Voda, teplo, plyn Stav'!CH52-'Voda, teplo, plyn Stav'!CG52)</f>
        <v>19</v>
      </c>
      <c r="CH52" s="1">
        <f>('Voda, teplo, plyn Stav'!CI52-'Voda, teplo, plyn Stav'!CH52)</f>
        <v>21</v>
      </c>
      <c r="CI52" s="1">
        <f>('Voda, teplo, plyn Stav'!CJ52-'Voda, teplo, plyn Stav'!CI52)</f>
        <v>22</v>
      </c>
      <c r="CJ52" s="1">
        <f>('Voda, teplo, plyn Stav'!CK52-'Voda, teplo, plyn Stav'!CJ52)</f>
        <v>21</v>
      </c>
      <c r="CK52" s="1">
        <f>('Voda, teplo, plyn Stav'!CL52-'Voda, teplo, plyn Stav'!CK52)</f>
        <v>21</v>
      </c>
      <c r="CL52" s="1">
        <f>('Voda, teplo, plyn Stav'!CM52-'Voda, teplo, plyn Stav'!CL52)</f>
        <v>21</v>
      </c>
      <c r="CM52" s="1">
        <f>('Voda, teplo, plyn Stav'!CN52-'Voda, teplo, plyn Stav'!CM52)</f>
        <v>20</v>
      </c>
      <c r="CN52" s="1">
        <f>('Voda, teplo, plyn Stav'!CO52-'Voda, teplo, plyn Stav'!CN52)</f>
        <v>16</v>
      </c>
      <c r="CO52" s="1">
        <f>('Voda, teplo, plyn Stav'!CP52-'Voda, teplo, plyn Stav'!CO52)</f>
        <v>20</v>
      </c>
      <c r="CP52" s="1">
        <f>('Voda, teplo, plyn Stav'!CQ52-'Voda, teplo, plyn Stav'!CP52)</f>
        <v>22</v>
      </c>
      <c r="CQ52" s="1">
        <f>('Voda, teplo, plyn Stav'!CR52-'Voda, teplo, plyn Stav'!CQ52)</f>
        <v>21</v>
      </c>
      <c r="CR52" s="1">
        <f>('Voda, teplo, plyn Stav'!CS52-'Voda, teplo, plyn Stav'!CR52)</f>
        <v>23</v>
      </c>
      <c r="CS52" s="1">
        <f>('Voda, teplo, plyn Stav'!CT52-'Voda, teplo, plyn Stav'!CS52)</f>
        <v>20</v>
      </c>
      <c r="CT52" s="1">
        <f>('Voda, teplo, plyn Stav'!CU52-'Voda, teplo, plyn Stav'!CT52)</f>
        <v>21</v>
      </c>
      <c r="CU52" s="1">
        <f>('Voda, teplo, plyn Stav'!CV52-'Voda, teplo, plyn Stav'!CU52)</f>
        <v>18</v>
      </c>
      <c r="CV52" s="1">
        <f>('Voda, teplo, plyn Stav'!CW52-'Voda, teplo, plyn Stav'!CV52)</f>
        <v>19</v>
      </c>
      <c r="CW52" s="1">
        <f>('Voda, teplo, plyn Stav'!CX52-'Voda, teplo, plyn Stav'!CW52)</f>
        <v>51</v>
      </c>
      <c r="CX52" s="1">
        <f>('Voda, teplo, plyn Stav'!CY52-'Voda, teplo, plyn Stav'!CX52)</f>
        <v>2</v>
      </c>
      <c r="CY52" s="1">
        <f>('Voda, teplo, plyn Stav'!CZ52-'Voda, teplo, plyn Stav'!CY52)</f>
        <v>11</v>
      </c>
      <c r="CZ52" s="1">
        <f>('Voda, teplo, plyn Stav'!DA52-'Voda, teplo, plyn Stav'!CZ52)</f>
        <v>14</v>
      </c>
    </row>
    <row r="53" spans="1:104" ht="12" hidden="1" customHeight="1">
      <c r="A53" s="1" t="str">
        <f>'Voda, teplo, plyn Stav'!A53</f>
        <v>A</v>
      </c>
      <c r="B53" s="1">
        <f>'Voda, teplo, plyn Stav'!B53</f>
        <v>272</v>
      </c>
      <c r="C53" s="1" t="str">
        <f>'Voda, teplo, plyn Stav'!C53</f>
        <v>ČOV</v>
      </c>
      <c r="D53" s="1">
        <f>'Voda, teplo, plyn Stav'!D53</f>
        <v>0</v>
      </c>
      <c r="E53" s="1" t="str">
        <f>'Voda, teplo, plyn Stav'!E53</f>
        <v>Odp. voda</v>
      </c>
      <c r="H53" s="1">
        <f>'Voda, teplo, plyn Stav'!H53</f>
        <v>0</v>
      </c>
      <c r="I53" s="1">
        <f>'Voda, teplo, plyn Stav'!I53</f>
        <v>0</v>
      </c>
      <c r="CP53" s="1">
        <f>('Voda, teplo, plyn Stav'!CQ53-'Voda, teplo, plyn Stav'!CP53)</f>
        <v>3734</v>
      </c>
      <c r="CQ53" s="1">
        <f>('Voda, teplo, plyn Stav'!CR53-'Voda, teplo, plyn Stav'!CQ53)</f>
        <v>4846</v>
      </c>
      <c r="CR53" s="1">
        <f>('Voda, teplo, plyn Stav'!CS53-'Voda, teplo, plyn Stav'!CR53)</f>
        <v>4612</v>
      </c>
      <c r="CS53" s="1">
        <f>('Voda, teplo, plyn Stav'!CT53-'Voda, teplo, plyn Stav'!CS53)</f>
        <v>3798</v>
      </c>
      <c r="CT53" s="1">
        <f>('Voda, teplo, plyn Stav'!CU53-'Voda, teplo, plyn Stav'!CT53)</f>
        <v>6477.9320000000007</v>
      </c>
      <c r="CU53" s="1">
        <f>('Voda, teplo, plyn Stav'!CV53-'Voda, teplo, plyn Stav'!CU53)</f>
        <v>5220.4929999999986</v>
      </c>
      <c r="CV53" s="1">
        <f>('Voda, teplo, plyn Stav'!CW53-'Voda, teplo, plyn Stav'!CV53)</f>
        <v>4227.0490000000027</v>
      </c>
      <c r="CW53" s="1">
        <f>('Voda, teplo, plyn Stav'!CX53-'Voda, teplo, plyn Stav'!CW53)</f>
        <v>3426.7459999999992</v>
      </c>
      <c r="CX53" s="1">
        <f>('Voda, teplo, plyn Stav'!CY53-'Voda, teplo, plyn Stav'!CX53)</f>
        <v>4749.7799999999988</v>
      </c>
      <c r="CY53" s="1">
        <f>('Voda, teplo, plyn Stav'!CZ53-'Voda, teplo, plyn Stav'!CY53)</f>
        <v>4578.377999999997</v>
      </c>
      <c r="CZ53" s="1">
        <f>('Voda, teplo, plyn Stav'!DA53-'Voda, teplo, plyn Stav'!CZ53)</f>
        <v>3538.622000000003</v>
      </c>
    </row>
    <row r="54" spans="1:104" ht="12" customHeight="1">
      <c r="A54" s="1" t="str">
        <f>'Voda, teplo, plyn Stav'!A54</f>
        <v>A</v>
      </c>
      <c r="B54" s="1">
        <f>'Voda, teplo, plyn Stav'!B54</f>
        <v>276</v>
      </c>
      <c r="C54" s="1" t="str">
        <f>'Voda, teplo, plyn Stav'!C54</f>
        <v>Budova 23</v>
      </c>
      <c r="D54" s="1" t="str">
        <f>'Voda, teplo, plyn Stav'!D54</f>
        <v>SB Kompresory</v>
      </c>
      <c r="E54" s="1" t="str">
        <f>'Voda, teplo, plyn Stav'!E54</f>
        <v>Voda</v>
      </c>
      <c r="H54" s="1">
        <f>'Voda, teplo, plyn Stav'!H54</f>
        <v>0</v>
      </c>
      <c r="I54" s="1">
        <f>'Voda, teplo, plyn Stav'!I54</f>
        <v>0</v>
      </c>
      <c r="CB54" s="1">
        <f>('Voda, teplo, plyn Stav'!CC54-'Voda, teplo, plyn Stav'!CB54)</f>
        <v>0</v>
      </c>
      <c r="CC54" s="1">
        <f>('Voda, teplo, plyn Stav'!CD54-'Voda, teplo, plyn Stav'!CC54)</f>
        <v>0</v>
      </c>
      <c r="CD54" s="1">
        <f>('Voda, teplo, plyn Stav'!CE54-'Voda, teplo, plyn Stav'!CD54)</f>
        <v>0</v>
      </c>
      <c r="CE54" s="1">
        <f>('Voda, teplo, plyn Stav'!CF54-'Voda, teplo, plyn Stav'!CE54)</f>
        <v>0</v>
      </c>
      <c r="CF54" s="1">
        <f>('Voda, teplo, plyn Stav'!CG54-'Voda, teplo, plyn Stav'!CF54)</f>
        <v>0</v>
      </c>
      <c r="CG54" s="1">
        <f>('Voda, teplo, plyn Stav'!CH54-'Voda, teplo, plyn Stav'!CG54)</f>
        <v>0</v>
      </c>
      <c r="CH54" s="1">
        <f>('Voda, teplo, plyn Stav'!CI54-'Voda, teplo, plyn Stav'!CH54)</f>
        <v>0</v>
      </c>
      <c r="CI54" s="1">
        <f>('Voda, teplo, plyn Stav'!CJ54-'Voda, teplo, plyn Stav'!CI54)</f>
        <v>0</v>
      </c>
      <c r="CJ54" s="1">
        <f>('Voda, teplo, plyn Stav'!CK54-'Voda, teplo, plyn Stav'!CJ54)</f>
        <v>3</v>
      </c>
      <c r="CK54" s="1">
        <f>('Voda, teplo, plyn Stav'!CL54-'Voda, teplo, plyn Stav'!CK54)</f>
        <v>4</v>
      </c>
      <c r="CL54" s="1">
        <f>('Voda, teplo, plyn Stav'!CM54-'Voda, teplo, plyn Stav'!CL54)</f>
        <v>-2</v>
      </c>
      <c r="CM54" s="1">
        <f>('Voda, teplo, plyn Stav'!CN54-'Voda, teplo, plyn Stav'!CM54)</f>
        <v>5</v>
      </c>
      <c r="CN54" s="1">
        <f>('Voda, teplo, plyn Stav'!CO54-'Voda, teplo, plyn Stav'!CN54)</f>
        <v>2</v>
      </c>
      <c r="CO54" s="1">
        <f>('Voda, teplo, plyn Stav'!CP54-'Voda, teplo, plyn Stav'!CO54)</f>
        <v>2</v>
      </c>
      <c r="CP54" s="1">
        <f>('Voda, teplo, plyn Stav'!CQ54-'Voda, teplo, plyn Stav'!CP54)</f>
        <v>2</v>
      </c>
      <c r="CQ54" s="1">
        <f>('Voda, teplo, plyn Stav'!CR54-'Voda, teplo, plyn Stav'!CQ54)</f>
        <v>2</v>
      </c>
      <c r="CR54" s="1">
        <f>('Voda, teplo, plyn Stav'!CS54-'Voda, teplo, plyn Stav'!CR54)</f>
        <v>1</v>
      </c>
      <c r="CS54" s="1">
        <f>('Voda, teplo, plyn Stav'!CT54-'Voda, teplo, plyn Stav'!CS54)</f>
        <v>2</v>
      </c>
      <c r="CT54" s="1">
        <f>('Voda, teplo, plyn Stav'!CU54-'Voda, teplo, plyn Stav'!CT54)</f>
        <v>2</v>
      </c>
      <c r="CU54" s="1">
        <f>('Voda, teplo, plyn Stav'!CV54-'Voda, teplo, plyn Stav'!CU54)</f>
        <v>2</v>
      </c>
      <c r="CV54" s="1">
        <f>('Voda, teplo, plyn Stav'!CW54-'Voda, teplo, plyn Stav'!CV54)</f>
        <v>3</v>
      </c>
      <c r="CW54" s="1">
        <f>('Voda, teplo, plyn Stav'!CX54-'Voda, teplo, plyn Stav'!CW54)</f>
        <v>3</v>
      </c>
      <c r="CX54" s="1">
        <f>('Voda, teplo, plyn Stav'!CY54-'Voda, teplo, plyn Stav'!CX54)</f>
        <v>3</v>
      </c>
      <c r="CY54" s="1">
        <f>('Voda, teplo, plyn Stav'!CZ54-'Voda, teplo, plyn Stav'!CY54)</f>
        <v>2</v>
      </c>
      <c r="CZ54" s="1">
        <f>('Voda, teplo, plyn Stav'!DA54-'Voda, teplo, plyn Stav'!CZ54)</f>
        <v>3</v>
      </c>
    </row>
    <row r="55" spans="1:104" ht="12" hidden="1" customHeight="1">
      <c r="A55" s="1" t="str">
        <f>'Voda, teplo, plyn Stav'!A55</f>
        <v>A</v>
      </c>
      <c r="B55" s="1">
        <f>'Voda, teplo, plyn Stav'!B55</f>
        <v>264</v>
      </c>
      <c r="C55" s="1" t="str">
        <f>'Voda, teplo, plyn Stav'!C55</f>
        <v>Budova 54</v>
      </c>
      <c r="D55" s="1" t="str">
        <f>'Voda, teplo, plyn Stav'!D55</f>
        <v>I.P.P.E. s.r.o.</v>
      </c>
      <c r="E55" s="1" t="str">
        <f>'Voda, teplo, plyn Stav'!E55</f>
        <v>Plyn</v>
      </c>
      <c r="H55" s="1">
        <f>'Voda, teplo, plyn Stav'!H55</f>
        <v>0</v>
      </c>
      <c r="I55" s="1" t="str">
        <f>'Voda, teplo, plyn Stav'!I55</f>
        <v>7216129-040-13-I</v>
      </c>
      <c r="BZ55" s="1">
        <f>('Voda, teplo, plyn Stav'!CA55-'Voda, teplo, plyn Stav'!BZ55)</f>
        <v>24</v>
      </c>
      <c r="CA55" s="1">
        <f>('Voda, teplo, plyn Stav'!CB55-'Voda, teplo, plyn Stav'!CA55)</f>
        <v>110</v>
      </c>
      <c r="CB55" s="1">
        <f>('Voda, teplo, plyn Stav'!CC55-'Voda, teplo, plyn Stav'!CB55)</f>
        <v>106</v>
      </c>
      <c r="CC55" s="1">
        <f>('Voda, teplo, plyn Stav'!CD55-'Voda, teplo, plyn Stav'!CC55)</f>
        <v>253</v>
      </c>
      <c r="CD55" s="1">
        <f>('Voda, teplo, plyn Stav'!CE55-'Voda, teplo, plyn Stav'!CD55)</f>
        <v>322</v>
      </c>
      <c r="CE55" s="1">
        <f>('Voda, teplo, plyn Stav'!CF55-'Voda, teplo, plyn Stav'!CE55)</f>
        <v>206</v>
      </c>
      <c r="CF55" s="1">
        <f>('Voda, teplo, plyn Stav'!CG55-'Voda, teplo, plyn Stav'!CF55)</f>
        <v>114</v>
      </c>
      <c r="CG55" s="1">
        <f>('Voda, teplo, plyn Stav'!CH55-'Voda, teplo, plyn Stav'!CG55)</f>
        <v>24</v>
      </c>
      <c r="CH55" s="1">
        <f>('Voda, teplo, plyn Stav'!CI55-'Voda, teplo, plyn Stav'!CH55)</f>
        <v>0</v>
      </c>
      <c r="CI55" s="1">
        <f>('Voda, teplo, plyn Stav'!CJ55-'Voda, teplo, plyn Stav'!CI55)</f>
        <v>0</v>
      </c>
      <c r="CJ55" s="1">
        <f>('Voda, teplo, plyn Stav'!CK55-'Voda, teplo, plyn Stav'!CJ55)</f>
        <v>1</v>
      </c>
      <c r="CK55" s="1">
        <f>('Voda, teplo, plyn Stav'!CL55-'Voda, teplo, plyn Stav'!CK55)</f>
        <v>0</v>
      </c>
      <c r="CL55" s="1">
        <f>('Voda, teplo, plyn Stav'!CM55-'Voda, teplo, plyn Stav'!CL55)</f>
        <v>1</v>
      </c>
      <c r="CM55" s="1">
        <f>('Voda, teplo, plyn Stav'!CN55-'Voda, teplo, plyn Stav'!CM55)</f>
        <v>0</v>
      </c>
      <c r="CN55" s="1">
        <f>('Voda, teplo, plyn Stav'!CO55-'Voda, teplo, plyn Stav'!CN55)</f>
        <v>323</v>
      </c>
      <c r="CO55" s="1">
        <f>('Voda, teplo, plyn Stav'!CP55-'Voda, teplo, plyn Stav'!CO55)</f>
        <v>460</v>
      </c>
      <c r="CP55" s="1">
        <f>('Voda, teplo, plyn Stav'!CQ55-'Voda, teplo, plyn Stav'!CP55)</f>
        <v>423</v>
      </c>
      <c r="CQ55" s="1">
        <f>('Voda, teplo, plyn Stav'!CR55-'Voda, teplo, plyn Stav'!CQ55)</f>
        <v>410</v>
      </c>
      <c r="CR55" s="1">
        <f>('Voda, teplo, plyn Stav'!CS55-'Voda, teplo, plyn Stav'!CR55)</f>
        <v>242</v>
      </c>
      <c r="CS55" s="1">
        <f>('Voda, teplo, plyn Stav'!CT55-'Voda, teplo, plyn Stav'!CS55)</f>
        <v>110</v>
      </c>
      <c r="CT55" s="1">
        <f>('Voda, teplo, plyn Stav'!CU55-'Voda, teplo, plyn Stav'!CT55)</f>
        <v>5</v>
      </c>
      <c r="CU55" s="1">
        <f>('Voda, teplo, plyn Stav'!CV55-'Voda, teplo, plyn Stav'!CU55)</f>
        <v>1</v>
      </c>
      <c r="CV55" s="1">
        <f>('Voda, teplo, plyn Stav'!CW55-'Voda, teplo, plyn Stav'!CV55)</f>
        <v>0</v>
      </c>
      <c r="CW55" s="1">
        <f>('Voda, teplo, plyn Stav'!CX55-'Voda, teplo, plyn Stav'!CW55)</f>
        <v>30</v>
      </c>
      <c r="CX55" s="1">
        <f>('Voda, teplo, plyn Stav'!CY55-'Voda, teplo, plyn Stav'!CX55)</f>
        <v>139</v>
      </c>
      <c r="CY55" s="1">
        <f>('Voda, teplo, plyn Stav'!CZ55-'Voda, teplo, plyn Stav'!CY55)</f>
        <v>329</v>
      </c>
      <c r="CZ55" s="1">
        <f>('Voda, teplo, plyn Stav'!DA55-'Voda, teplo, plyn Stav'!CZ55)</f>
        <v>400</v>
      </c>
    </row>
    <row r="56" spans="1:104" ht="12" hidden="1" customHeight="1">
      <c r="A56" s="1" t="str">
        <f>'Voda, teplo, plyn Stav'!A56</f>
        <v>A</v>
      </c>
      <c r="B56" s="1">
        <f>'Voda, teplo, plyn Stav'!B56</f>
        <v>268</v>
      </c>
      <c r="C56" s="1" t="str">
        <f>'Voda, teplo, plyn Stav'!C56</f>
        <v>Budova 2b</v>
      </c>
      <c r="D56" s="1" t="str">
        <f>'Voda, teplo, plyn Stav'!D56</f>
        <v>Subtera</v>
      </c>
      <c r="E56" s="1" t="str">
        <f>'Voda, teplo, plyn Stav'!E56</f>
        <v>Plyn</v>
      </c>
      <c r="H56" s="1">
        <f>'Voda, teplo, plyn Stav'!H56</f>
        <v>0</v>
      </c>
      <c r="I56" s="1" t="str">
        <f>'Voda, teplo, plyn Stav'!I56</f>
        <v>7838717-026-13-I</v>
      </c>
      <c r="BZ56" s="1">
        <f>('Voda, teplo, plyn Stav'!CA56-'Voda, teplo, plyn Stav'!BZ56)</f>
        <v>693</v>
      </c>
      <c r="CA56" s="1">
        <f>('Voda, teplo, plyn Stav'!CB56-'Voda, teplo, plyn Stav'!CA56)</f>
        <v>537</v>
      </c>
      <c r="CB56" s="1">
        <f>('Voda, teplo, plyn Stav'!CC56-'Voda, teplo, plyn Stav'!CB56)</f>
        <v>661</v>
      </c>
      <c r="CC56" s="1">
        <f>('Voda, teplo, plyn Stav'!CD56-'Voda, teplo, plyn Stav'!CC56)</f>
        <v>682</v>
      </c>
      <c r="CD56" s="1">
        <f>('Voda, teplo, plyn Stav'!CE56-'Voda, teplo, plyn Stav'!CD56)</f>
        <v>690</v>
      </c>
      <c r="CE56" s="1">
        <f>('Voda, teplo, plyn Stav'!CF56-'Voda, teplo, plyn Stav'!CE56)</f>
        <v>610</v>
      </c>
      <c r="CF56" s="1">
        <f>('Voda, teplo, plyn Stav'!CG56-'Voda, teplo, plyn Stav'!CF56)</f>
        <v>390</v>
      </c>
      <c r="CG56" s="1">
        <f>('Voda, teplo, plyn Stav'!CH56-'Voda, teplo, plyn Stav'!CG56)</f>
        <v>251</v>
      </c>
      <c r="CH56" s="1">
        <f>('Voda, teplo, plyn Stav'!CI56-'Voda, teplo, plyn Stav'!CH56)</f>
        <v>104</v>
      </c>
      <c r="CI56" s="1">
        <f>('Voda, teplo, plyn Stav'!CJ56-'Voda, teplo, plyn Stav'!CI56)</f>
        <v>4</v>
      </c>
      <c r="CJ56" s="1">
        <f>('Voda, teplo, plyn Stav'!CK56-'Voda, teplo, plyn Stav'!CJ56)</f>
        <v>0</v>
      </c>
      <c r="CK56" s="1">
        <f>('Voda, teplo, plyn Stav'!CL56-'Voda, teplo, plyn Stav'!CK56)</f>
        <v>141</v>
      </c>
      <c r="CL56" s="1">
        <f>('Voda, teplo, plyn Stav'!CM56-'Voda, teplo, plyn Stav'!CL56)</f>
        <v>490</v>
      </c>
      <c r="CM56" s="1">
        <f>('Voda, teplo, plyn Stav'!CN56-'Voda, teplo, plyn Stav'!CM56)</f>
        <v>677</v>
      </c>
      <c r="CN56" s="1">
        <f>('Voda, teplo, plyn Stav'!CO56-'Voda, teplo, plyn Stav'!CN56)</f>
        <v>566</v>
      </c>
      <c r="CO56" s="1">
        <f>('Voda, teplo, plyn Stav'!CP56-'Voda, teplo, plyn Stav'!CO56)</f>
        <v>474</v>
      </c>
      <c r="CP56" s="1">
        <f>('Voda, teplo, plyn Stav'!CQ56-'Voda, teplo, plyn Stav'!CP56)</f>
        <v>682</v>
      </c>
      <c r="CQ56" s="1">
        <f>('Voda, teplo, plyn Stav'!CR56-'Voda, teplo, plyn Stav'!CQ56)</f>
        <v>663</v>
      </c>
      <c r="CR56" s="1">
        <f>('Voda, teplo, plyn Stav'!CS56-'Voda, teplo, plyn Stav'!CR56)</f>
        <v>428</v>
      </c>
      <c r="CS56" s="1">
        <f>('Voda, teplo, plyn Stav'!CT56-'Voda, teplo, plyn Stav'!CS56)</f>
        <v>78</v>
      </c>
      <c r="CT56" s="1">
        <f>('Voda, teplo, plyn Stav'!CU56-'Voda, teplo, plyn Stav'!CT56)</f>
        <v>0</v>
      </c>
      <c r="CU56" s="1">
        <f>('Voda, teplo, plyn Stav'!CV56-'Voda, teplo, plyn Stav'!CU56)</f>
        <v>0</v>
      </c>
      <c r="CV56" s="1">
        <f>('Voda, teplo, plyn Stav'!CW56-'Voda, teplo, plyn Stav'!CV56)</f>
        <v>11</v>
      </c>
      <c r="CW56" s="1">
        <f>('Voda, teplo, plyn Stav'!CX56-'Voda, teplo, plyn Stav'!CW56)</f>
        <v>0</v>
      </c>
      <c r="CX56" s="1">
        <f>('Voda, teplo, plyn Stav'!CY56-'Voda, teplo, plyn Stav'!CX56)</f>
        <v>250</v>
      </c>
      <c r="CY56" s="1">
        <f>('Voda, teplo, plyn Stav'!CZ56-'Voda, teplo, plyn Stav'!CY56)</f>
        <v>661</v>
      </c>
      <c r="CZ56" s="1">
        <f>('Voda, teplo, plyn Stav'!DA56-'Voda, teplo, plyn Stav'!CZ56)</f>
        <v>529</v>
      </c>
    </row>
    <row r="57" spans="1:104" ht="12" hidden="1" customHeight="1">
      <c r="A57" s="1" t="str">
        <f>'Voda, teplo, plyn Stav'!A57</f>
        <v>A</v>
      </c>
      <c r="B57" s="1">
        <f>'Voda, teplo, plyn Stav'!B57</f>
        <v>277</v>
      </c>
      <c r="C57" s="1" t="str">
        <f>'Voda, teplo, plyn Stav'!C57</f>
        <v>Budova 2b</v>
      </c>
      <c r="D57" s="1" t="str">
        <f>'Voda, teplo, plyn Stav'!D57</f>
        <v>?</v>
      </c>
      <c r="E57" s="1" t="str">
        <f>'Voda, teplo, plyn Stav'!E57</f>
        <v>Plyn</v>
      </c>
      <c r="H57" s="1">
        <f>'Voda, teplo, plyn Stav'!H57</f>
        <v>0</v>
      </c>
      <c r="I57" s="1" t="str">
        <f>'Voda, teplo, plyn Stav'!I57</f>
        <v>NO7835799-026-13-1</v>
      </c>
      <c r="CI57" s="1">
        <f>('Voda, teplo, plyn Stav'!CJ57-'Voda, teplo, plyn Stav'!CI57)</f>
        <v>7</v>
      </c>
      <c r="CJ57" s="1">
        <f>('Voda, teplo, plyn Stav'!CK57-'Voda, teplo, plyn Stav'!CJ57)</f>
        <v>0</v>
      </c>
      <c r="CK57" s="1">
        <f>('Voda, teplo, plyn Stav'!CL57-'Voda, teplo, plyn Stav'!CK57)</f>
        <v>0</v>
      </c>
      <c r="CL57" s="1">
        <f>('Voda, teplo, plyn Stav'!CM57-'Voda, teplo, plyn Stav'!CL57)</f>
        <v>0</v>
      </c>
      <c r="CM57" s="1">
        <f>('Voda, teplo, plyn Stav'!CN57-'Voda, teplo, plyn Stav'!CM57)</f>
        <v>44</v>
      </c>
      <c r="CN57" s="1">
        <f>('Voda, teplo, plyn Stav'!CO57-'Voda, teplo, plyn Stav'!CN57)</f>
        <v>123</v>
      </c>
      <c r="CO57" s="1">
        <f>('Voda, teplo, plyn Stav'!CP57-'Voda, teplo, plyn Stav'!CO57)</f>
        <v>254</v>
      </c>
      <c r="CP57" s="1">
        <f>('Voda, teplo, plyn Stav'!CQ57-'Voda, teplo, plyn Stav'!CP57)</f>
        <v>526</v>
      </c>
      <c r="CQ57" s="1">
        <f>('Voda, teplo, plyn Stav'!CR57-'Voda, teplo, plyn Stav'!CQ57)</f>
        <v>547</v>
      </c>
      <c r="CR57" s="1">
        <f>('Voda, teplo, plyn Stav'!CS57-'Voda, teplo, plyn Stav'!CR57)</f>
        <v>257</v>
      </c>
      <c r="CS57" s="1">
        <f>('Voda, teplo, plyn Stav'!CT57-'Voda, teplo, plyn Stav'!CS57)</f>
        <v>67</v>
      </c>
      <c r="CT57" s="1">
        <f>('Voda, teplo, plyn Stav'!CU57-'Voda, teplo, plyn Stav'!CT57)</f>
        <v>0</v>
      </c>
      <c r="CU57" s="1">
        <f>('Voda, teplo, plyn Stav'!CV57-'Voda, teplo, plyn Stav'!CU57)</f>
        <v>0</v>
      </c>
      <c r="CV57" s="1">
        <f>('Voda, teplo, plyn Stav'!CW57-'Voda, teplo, plyn Stav'!CV57)</f>
        <v>0</v>
      </c>
      <c r="CW57" s="1">
        <f>('Voda, teplo, plyn Stav'!CX57-'Voda, teplo, plyn Stav'!CW57)</f>
        <v>80</v>
      </c>
      <c r="CX57" s="1">
        <f>('Voda, teplo, plyn Stav'!CY57-'Voda, teplo, plyn Stav'!CX57)</f>
        <v>437</v>
      </c>
      <c r="CY57" s="1">
        <f>('Voda, teplo, plyn Stav'!CZ57-'Voda, teplo, plyn Stav'!CY57)</f>
        <v>642</v>
      </c>
      <c r="CZ57" s="1">
        <f>('Voda, teplo, plyn Stav'!DA57-'Voda, teplo, plyn Stav'!CZ57)</f>
        <v>747</v>
      </c>
    </row>
    <row r="58" spans="1:104" ht="12" customHeight="1">
      <c r="A58" s="1" t="str">
        <f>'Voda, teplo, plyn Stav'!A58</f>
        <v>A</v>
      </c>
      <c r="B58" s="1">
        <f>'Voda, teplo, plyn Stav'!B58</f>
        <v>0</v>
      </c>
      <c r="C58" s="1">
        <f>'Voda, teplo, plyn Stav'!C58</f>
        <v>0</v>
      </c>
      <c r="D58" s="1" t="str">
        <f>'Voda, teplo, plyn Stav'!D58</f>
        <v>Golfpark</v>
      </c>
      <c r="E58" s="1" t="str">
        <f>'Voda, teplo, plyn Stav'!E58</f>
        <v>Voda</v>
      </c>
      <c r="H58" s="1">
        <f>'Voda, teplo, plyn Stav'!H58</f>
        <v>0</v>
      </c>
      <c r="I58" s="1">
        <f>'Voda, teplo, plyn Stav'!I58</f>
        <v>0</v>
      </c>
      <c r="CI58" s="1">
        <f>('Voda, teplo, plyn Stav'!CJ58-'Voda, teplo, plyn Stav'!CI58)</f>
        <v>160</v>
      </c>
      <c r="CJ58" s="1">
        <f>('Voda, teplo, plyn Stav'!CK58-'Voda, teplo, plyn Stav'!CJ58)</f>
        <v>108</v>
      </c>
      <c r="CK58" s="1">
        <f>('Voda, teplo, plyn Stav'!CL58-'Voda, teplo, plyn Stav'!CK58)</f>
        <v>44</v>
      </c>
      <c r="CL58" s="1">
        <f>('Voda, teplo, plyn Stav'!CM58-'Voda, teplo, plyn Stav'!CL58)</f>
        <v>34</v>
      </c>
      <c r="CM58" s="1">
        <f>('Voda, teplo, plyn Stav'!CN58-'Voda, teplo, plyn Stav'!CM58)</f>
        <v>29</v>
      </c>
      <c r="CN58" s="1">
        <f>('Voda, teplo, plyn Stav'!CO58-'Voda, teplo, plyn Stav'!CN58)</f>
        <v>22</v>
      </c>
      <c r="CO58" s="1">
        <f>('Voda, teplo, plyn Stav'!CP58-'Voda, teplo, plyn Stav'!CO58)</f>
        <v>20</v>
      </c>
      <c r="CP58" s="1">
        <f>('Voda, teplo, plyn Stav'!CQ58-'Voda, teplo, plyn Stav'!CP58)</f>
        <v>21</v>
      </c>
      <c r="CQ58" s="1">
        <f>('Voda, teplo, plyn Stav'!CR58-'Voda, teplo, plyn Stav'!CQ58)</f>
        <v>29</v>
      </c>
      <c r="CR58" s="1">
        <f>('Voda, teplo, plyn Stav'!CS58-'Voda, teplo, plyn Stav'!CR58)</f>
        <v>80</v>
      </c>
      <c r="CS58" s="1">
        <f>('Voda, teplo, plyn Stav'!CT58-'Voda, teplo, plyn Stav'!CS58)</f>
        <v>52</v>
      </c>
      <c r="CT58" s="1">
        <f>('Voda, teplo, plyn Stav'!CU58-'Voda, teplo, plyn Stav'!CT58)</f>
        <v>50</v>
      </c>
      <c r="CU58" s="1">
        <f>('Voda, teplo, plyn Stav'!CV58-'Voda, teplo, plyn Stav'!CU58)</f>
        <v>72</v>
      </c>
      <c r="CV58" s="1">
        <f>('Voda, teplo, plyn Stav'!CW58-'Voda, teplo, plyn Stav'!CV58)</f>
        <v>75</v>
      </c>
      <c r="CW58" s="1">
        <f>('Voda, teplo, plyn Stav'!CX58-'Voda, teplo, plyn Stav'!CW58)</f>
        <v>43</v>
      </c>
      <c r="CX58" s="1">
        <f>('Voda, teplo, plyn Stav'!CY58-'Voda, teplo, plyn Stav'!CX58)</f>
        <v>40</v>
      </c>
      <c r="CY58" s="1">
        <f>('Voda, teplo, plyn Stav'!CZ58-'Voda, teplo, plyn Stav'!CY58)</f>
        <v>26</v>
      </c>
      <c r="CZ58" s="1">
        <f>('Voda, teplo, plyn Stav'!DA58-'Voda, teplo, plyn Stav'!CZ58)</f>
        <v>27</v>
      </c>
    </row>
    <row r="59" spans="1:104" ht="12" hidden="1" customHeight="1">
      <c r="A59" s="1" t="str">
        <f>'Voda, teplo, plyn Stav'!A59</f>
        <v>A</v>
      </c>
      <c r="B59" s="1">
        <f>'Voda, teplo, plyn Stav'!B59</f>
        <v>277</v>
      </c>
      <c r="C59" s="1" t="str">
        <f>'Voda, teplo, plyn Stav'!C59</f>
        <v>Budova 23</v>
      </c>
      <c r="D59" s="1" t="str">
        <f>'Voda, teplo, plyn Stav'!D59</f>
        <v>SB Kompresory</v>
      </c>
      <c r="E59" s="1" t="str">
        <f>'Voda, teplo, plyn Stav'!E59</f>
        <v>Plyn</v>
      </c>
      <c r="H59" s="1">
        <f>'Voda, teplo, plyn Stav'!H59</f>
        <v>0</v>
      </c>
      <c r="I59" s="1">
        <f>'Voda, teplo, plyn Stav'!I59</f>
        <v>0</v>
      </c>
      <c r="CI59" s="1">
        <f>('Voda, teplo, plyn Stav'!CJ59-'Voda, teplo, plyn Stav'!CI59)</f>
        <v>0</v>
      </c>
      <c r="CJ59" s="1">
        <f>('Voda, teplo, plyn Stav'!CK59-'Voda, teplo, plyn Stav'!CJ59)</f>
        <v>0</v>
      </c>
      <c r="CK59" s="1">
        <f>('Voda, teplo, plyn Stav'!CL59-'Voda, teplo, plyn Stav'!CK59)</f>
        <v>0</v>
      </c>
      <c r="CL59" s="1">
        <f>('Voda, teplo, plyn Stav'!CM59-'Voda, teplo, plyn Stav'!CL59)</f>
        <v>0</v>
      </c>
      <c r="CM59" s="1">
        <f>('Voda, teplo, plyn Stav'!CN59-'Voda, teplo, plyn Stav'!CM59)</f>
        <v>331</v>
      </c>
      <c r="CN59" s="1">
        <f>('Voda, teplo, plyn Stav'!CO59-'Voda, teplo, plyn Stav'!CN59)</f>
        <v>326</v>
      </c>
      <c r="CO59" s="1">
        <f>('Voda, teplo, plyn Stav'!CP59-'Voda, teplo, plyn Stav'!CO59)</f>
        <v>532</v>
      </c>
      <c r="CP59" s="1">
        <f>('Voda, teplo, plyn Stav'!CQ59-'Voda, teplo, plyn Stav'!CP59)</f>
        <v>439</v>
      </c>
      <c r="CQ59" s="1">
        <f>('Voda, teplo, plyn Stav'!CR59-'Voda, teplo, plyn Stav'!CQ59)</f>
        <v>393</v>
      </c>
      <c r="CR59" s="1">
        <f>('Voda, teplo, plyn Stav'!CS59-'Voda, teplo, plyn Stav'!CR59)</f>
        <v>213</v>
      </c>
      <c r="CS59" s="1">
        <f>('Voda, teplo, plyn Stav'!CT59-'Voda, teplo, plyn Stav'!CS59)</f>
        <v>74</v>
      </c>
      <c r="CT59" s="1">
        <f>('Voda, teplo, plyn Stav'!CU59-'Voda, teplo, plyn Stav'!CT59)</f>
        <v>0</v>
      </c>
      <c r="CU59" s="1">
        <f>('Voda, teplo, plyn Stav'!CV59-'Voda, teplo, plyn Stav'!CU59)</f>
        <v>6</v>
      </c>
      <c r="CV59" s="1">
        <f>('Voda, teplo, plyn Stav'!CW59-'Voda, teplo, plyn Stav'!CV59)</f>
        <v>4</v>
      </c>
      <c r="CW59" s="1">
        <f>('Voda, teplo, plyn Stav'!CX59-'Voda, teplo, plyn Stav'!CW59)</f>
        <v>35</v>
      </c>
      <c r="CX59" s="1">
        <f>('Voda, teplo, plyn Stav'!CY59-'Voda, teplo, plyn Stav'!CX59)</f>
        <v>226</v>
      </c>
      <c r="CY59" s="1">
        <f>('Voda, teplo, plyn Stav'!CZ59-'Voda, teplo, plyn Stav'!CY59)</f>
        <v>433</v>
      </c>
      <c r="CZ59" s="1">
        <f>('Voda, teplo, plyn Stav'!DA59-'Voda, teplo, plyn Stav'!CZ59)</f>
        <v>514</v>
      </c>
    </row>
    <row r="60" spans="1:104" ht="12" customHeight="1">
      <c r="A60" s="1" t="str">
        <f>'Voda, teplo, plyn Stav'!A60</f>
        <v>A</v>
      </c>
      <c r="B60" s="1">
        <f>'Voda, teplo, plyn Stav'!B60</f>
        <v>0</v>
      </c>
      <c r="C60" s="1" t="str">
        <f>'Voda, teplo, plyn Stav'!C60</f>
        <v>Nouzov</v>
      </c>
      <c r="D60" s="1">
        <f>'Voda, teplo, plyn Stav'!D60</f>
        <v>0</v>
      </c>
      <c r="E60" s="1" t="str">
        <f>'Voda, teplo, plyn Stav'!E60</f>
        <v>Voda</v>
      </c>
      <c r="H60" s="1" t="str">
        <f>'Voda, teplo, plyn Stav'!H60</f>
        <v>Maximálně 9000m3</v>
      </c>
      <c r="I60" s="1" t="str">
        <f>'Voda, teplo, plyn Stav'!I60</f>
        <v>NR20799629</v>
      </c>
      <c r="CN60" s="1">
        <f>('Voda, teplo, plyn Stav'!CO60-'Voda, teplo, plyn Stav'!CN60)</f>
        <v>0</v>
      </c>
      <c r="CO60" s="1">
        <f>('Voda, teplo, plyn Stav'!CP60-'Voda, teplo, plyn Stav'!CO60)</f>
        <v>888</v>
      </c>
      <c r="CP60" s="1">
        <f>('Voda, teplo, plyn Stav'!CQ60-'Voda, teplo, plyn Stav'!CP60)</f>
        <v>1507</v>
      </c>
      <c r="CQ60" s="1">
        <f>('Voda, teplo, plyn Stav'!CR60-'Voda, teplo, plyn Stav'!CQ60)</f>
        <v>1530</v>
      </c>
      <c r="CR60" s="1">
        <f>('Voda, teplo, plyn Stav'!CS60-'Voda, teplo, plyn Stav'!CR60)</f>
        <v>1699</v>
      </c>
      <c r="CS60" s="1">
        <f>('Voda, teplo, plyn Stav'!CT60-'Voda, teplo, plyn Stav'!CS60)</f>
        <v>1867</v>
      </c>
      <c r="CT60" s="1">
        <f>('Voda, teplo, plyn Stav'!CU60-'Voda, teplo, plyn Stav'!CT60)</f>
        <v>2229</v>
      </c>
      <c r="CU60" s="1">
        <f>('Voda, teplo, plyn Stav'!CV60-'Voda, teplo, plyn Stav'!CU60)</f>
        <v>1624</v>
      </c>
      <c r="CV60" s="1">
        <f>('Voda, teplo, plyn Stav'!CW60-'Voda, teplo, plyn Stav'!CV60)</f>
        <v>1866</v>
      </c>
      <c r="CW60" s="1">
        <f>('Voda, teplo, plyn Stav'!CX60-'Voda, teplo, plyn Stav'!CW60)</f>
        <v>1649</v>
      </c>
      <c r="CX60" s="1">
        <f>('Voda, teplo, plyn Stav'!CY60-'Voda, teplo, plyn Stav'!CX60)</f>
        <v>2450</v>
      </c>
      <c r="CY60" s="1">
        <f>('Voda, teplo, plyn Stav'!CZ60-'Voda, teplo, plyn Stav'!CY60)</f>
        <v>2159</v>
      </c>
      <c r="CZ60" s="1">
        <f>('Voda, teplo, plyn Stav'!DA60-'Voda, teplo, plyn Stav'!CZ60)</f>
        <v>2440</v>
      </c>
    </row>
    <row r="61" spans="1:104" ht="12" hidden="1" customHeight="1">
      <c r="A61" s="1" t="str">
        <f>'Voda, teplo, plyn Stav'!A61</f>
        <v>A</v>
      </c>
      <c r="B61" s="1">
        <f>'Voda, teplo, plyn Stav'!B61</f>
        <v>0</v>
      </c>
      <c r="C61" s="1" t="str">
        <f>'Voda, teplo, plyn Stav'!C61</f>
        <v>Budova 30</v>
      </c>
      <c r="D61" s="1" t="str">
        <f>'Voda, teplo, plyn Stav'!D61</f>
        <v>Woodgas</v>
      </c>
      <c r="E61" s="1" t="str">
        <f>'Voda, teplo, plyn Stav'!E61</f>
        <v>Plyn</v>
      </c>
      <c r="H61" s="1">
        <f>'Voda, teplo, plyn Stav'!H61</f>
        <v>0</v>
      </c>
      <c r="I61" s="1" t="str">
        <f>'Voda, teplo, plyn Stav'!I61</f>
        <v>27082272</v>
      </c>
      <c r="CP61" s="1">
        <f>('Voda, teplo, plyn Stav'!CQ61-'Voda, teplo, plyn Stav'!CP61)</f>
        <v>283</v>
      </c>
      <c r="CQ61" s="1">
        <f>('Voda, teplo, plyn Stav'!CR61-'Voda, teplo, plyn Stav'!CQ61)</f>
        <v>192</v>
      </c>
      <c r="CR61" s="1">
        <f>('Voda, teplo, plyn Stav'!CS61-'Voda, teplo, plyn Stav'!CR61)</f>
        <v>0</v>
      </c>
      <c r="CS61" s="1">
        <f>('Voda, teplo, plyn Stav'!CT61-'Voda, teplo, plyn Stav'!CS61)</f>
        <v>0</v>
      </c>
      <c r="CT61" s="1">
        <f>('Voda, teplo, plyn Stav'!CU61-'Voda, teplo, plyn Stav'!CT61)</f>
        <v>0</v>
      </c>
      <c r="CU61" s="1">
        <f>('Voda, teplo, plyn Stav'!CV61-'Voda, teplo, plyn Stav'!CU61)</f>
        <v>0</v>
      </c>
      <c r="CV61" s="1">
        <f>('Voda, teplo, plyn Stav'!CW61-'Voda, teplo, plyn Stav'!CV61)</f>
        <v>0</v>
      </c>
      <c r="CW61" s="1">
        <f>('Voda, teplo, plyn Stav'!CX61-'Voda, teplo, plyn Stav'!CW61)</f>
        <v>0</v>
      </c>
      <c r="CX61" s="1">
        <f>('Voda, teplo, plyn Stav'!CY61-'Voda, teplo, plyn Stav'!CX61)</f>
        <v>0</v>
      </c>
      <c r="CY61" s="1">
        <f>('Voda, teplo, plyn Stav'!CZ61-'Voda, teplo, plyn Stav'!CY61)</f>
        <v>91</v>
      </c>
      <c r="CZ61" s="1">
        <f>('Voda, teplo, plyn Stav'!DA61-'Voda, teplo, plyn Stav'!CZ61)</f>
        <v>380</v>
      </c>
    </row>
    <row r="62" spans="1:104" ht="12" customHeight="1">
      <c r="A62" s="1" t="str">
        <f>'Voda, teplo, plyn Stav'!A62</f>
        <v>A</v>
      </c>
      <c r="B62" s="1">
        <f>'Voda, teplo, plyn Stav'!B62</f>
        <v>0</v>
      </c>
      <c r="C62" s="1">
        <f>'Voda, teplo, plyn Stav'!C62</f>
        <v>0</v>
      </c>
      <c r="D62" s="1" t="str">
        <f>'Voda, teplo, plyn Stav'!D62</f>
        <v>LVD Steel</v>
      </c>
      <c r="E62" s="1" t="str">
        <f>'Voda, teplo, plyn Stav'!E62</f>
        <v>Voda</v>
      </c>
      <c r="H62" s="1">
        <f>'Voda, teplo, plyn Stav'!H62</f>
        <v>0</v>
      </c>
      <c r="I62" s="1">
        <f>'Voda, teplo, plyn Stav'!I62</f>
        <v>0</v>
      </c>
      <c r="CR62" s="1">
        <f>('Voda, teplo, plyn Stav'!CS62-'Voda, teplo, plyn Stav'!CR62)</f>
        <v>13</v>
      </c>
      <c r="CS62" s="1">
        <f>('Voda, teplo, plyn Stav'!CT62-'Voda, teplo, plyn Stav'!CS62)</f>
        <v>5</v>
      </c>
      <c r="CT62" s="1">
        <f>('Voda, teplo, plyn Stav'!CU62-'Voda, teplo, plyn Stav'!CT62)</f>
        <v>5</v>
      </c>
      <c r="CU62" s="1">
        <f>('Voda, teplo, plyn Stav'!CV62-'Voda, teplo, plyn Stav'!CU62)</f>
        <v>6</v>
      </c>
      <c r="CV62" s="1">
        <f>('Voda, teplo, plyn Stav'!CW62-'Voda, teplo, plyn Stav'!CV62)</f>
        <v>6</v>
      </c>
      <c r="CW62" s="1">
        <f>('Voda, teplo, plyn Stav'!CX62-'Voda, teplo, plyn Stav'!CW62)</f>
        <v>5</v>
      </c>
      <c r="CX62" s="1">
        <f>('Voda, teplo, plyn Stav'!CY62-'Voda, teplo, plyn Stav'!CX62)</f>
        <v>6</v>
      </c>
      <c r="CY62" s="1">
        <f>('Voda, teplo, plyn Stav'!CZ62-'Voda, teplo, plyn Stav'!CY62)</f>
        <v>6</v>
      </c>
      <c r="CZ62" s="1">
        <f>('Voda, teplo, plyn Stav'!DA62-'Voda, teplo, plyn Stav'!CZ62)</f>
        <v>3</v>
      </c>
    </row>
    <row r="63" spans="1:104" ht="12" customHeight="1">
      <c r="A63" s="1" t="str">
        <f>'Voda, teplo, plyn Stav'!A63</f>
        <v>A</v>
      </c>
      <c r="B63" s="1">
        <f>'Voda, teplo, plyn Stav'!B63</f>
        <v>274</v>
      </c>
      <c r="C63" s="1" t="str">
        <f>'Voda, teplo, plyn Stav'!C63</f>
        <v>Budova 2b</v>
      </c>
      <c r="D63" s="1" t="str">
        <f>'Voda, teplo, plyn Stav'!D63</f>
        <v>Subtera</v>
      </c>
      <c r="E63" s="1" t="str">
        <f>'Voda, teplo, plyn Stav'!E63</f>
        <v>Voda</v>
      </c>
      <c r="H63" s="1">
        <f>'Voda, teplo, plyn Stav'!H63</f>
        <v>0</v>
      </c>
      <c r="I63" s="1" t="str">
        <f>'Voda, teplo, plyn Stav'!I63</f>
        <v>16108481159</v>
      </c>
      <c r="CW63" s="1">
        <f>('Voda, teplo, plyn Stav'!CX63-'Voda, teplo, plyn Stav'!CW63)</f>
        <v>4</v>
      </c>
      <c r="CX63" s="1">
        <f>('Voda, teplo, plyn Stav'!CY63-'Voda, teplo, plyn Stav'!CX63)</f>
        <v>5</v>
      </c>
      <c r="CY63" s="1">
        <f>('Voda, teplo, plyn Stav'!CZ63-'Voda, teplo, plyn Stav'!CY63)</f>
        <v>10</v>
      </c>
      <c r="CZ63" s="1">
        <f>('Voda, teplo, plyn Stav'!DA63-'Voda, teplo, plyn Stav'!CZ63)</f>
        <v>4</v>
      </c>
    </row>
    <row r="64" spans="1:104" ht="12" customHeight="1">
      <c r="A64" s="1" t="str">
        <f>'Voda, teplo, plyn Stav'!A64</f>
        <v>A</v>
      </c>
      <c r="B64" s="1">
        <f>'Voda, teplo, plyn Stav'!B64</f>
        <v>275</v>
      </c>
      <c r="C64" s="1" t="str">
        <f>'Voda, teplo, plyn Stav'!C64</f>
        <v>Budova 2b</v>
      </c>
      <c r="D64" s="1" t="str">
        <f>'Voda, teplo, plyn Stav'!D64</f>
        <v>Subtera</v>
      </c>
      <c r="E64" s="1" t="str">
        <f>'Voda, teplo, plyn Stav'!E64</f>
        <v>Voda</v>
      </c>
      <c r="H64" s="1">
        <f>'Voda, teplo, plyn Stav'!H64</f>
        <v>0</v>
      </c>
      <c r="I64" s="1" t="str">
        <f>'Voda, teplo, plyn Stav'!I64</f>
        <v>16108481157</v>
      </c>
      <c r="CW64" s="1">
        <f>('Voda, teplo, plyn Stav'!CX64-'Voda, teplo, plyn Stav'!CW64)</f>
        <v>146</v>
      </c>
      <c r="CX64" s="1">
        <f>('Voda, teplo, plyn Stav'!CY64-'Voda, teplo, plyn Stav'!CX64)</f>
        <v>153</v>
      </c>
      <c r="CY64" s="1">
        <f>('Voda, teplo, plyn Stav'!CZ64-'Voda, teplo, plyn Stav'!CY64)</f>
        <v>16</v>
      </c>
      <c r="CZ64" s="1">
        <f>('Voda, teplo, plyn Stav'!DA64-'Voda, teplo, plyn Stav'!CZ64)</f>
        <v>9</v>
      </c>
    </row>
    <row r="65" spans="1:104" ht="12" customHeight="1">
      <c r="A65" s="1" t="str">
        <f>'Voda, teplo, plyn Stav'!A65</f>
        <v>A</v>
      </c>
      <c r="B65" s="1">
        <f>'Voda, teplo, plyn Stav'!B65</f>
        <v>246</v>
      </c>
      <c r="C65" s="1" t="str">
        <f>'Voda, teplo, plyn Stav'!C65</f>
        <v>Becker</v>
      </c>
      <c r="D65" s="1" t="str">
        <f>'Voda, teplo, plyn Stav'!D65</f>
        <v>Becker Bohemia</v>
      </c>
      <c r="E65" s="1" t="str">
        <f>'Voda, teplo, plyn Stav'!E65</f>
        <v>Voda</v>
      </c>
      <c r="H65" s="1">
        <f>'Voda, teplo, plyn Stav'!H65</f>
        <v>0</v>
      </c>
      <c r="I65" s="1" t="str">
        <f>'Voda, teplo, plyn Stav'!I65</f>
        <v>1610848158</v>
      </c>
      <c r="CW65" s="1">
        <f>('Voda, teplo, plyn Stav'!CX65-'Voda, teplo, plyn Stav'!CW65)</f>
        <v>26</v>
      </c>
      <c r="CX65" s="1">
        <f>('Voda, teplo, plyn Stav'!CY65-'Voda, teplo, plyn Stav'!CX65)</f>
        <v>62</v>
      </c>
      <c r="CY65" s="1">
        <f>('Voda, teplo, plyn Stav'!CZ65-'Voda, teplo, plyn Stav'!CY65)</f>
        <v>24</v>
      </c>
      <c r="CZ65" s="1">
        <f>('Voda, teplo, plyn Stav'!DA65-'Voda, teplo, plyn Stav'!CZ65)</f>
        <v>26</v>
      </c>
    </row>
    <row r="66" spans="1:104" ht="12" customHeight="1">
      <c r="A66" s="1" t="str">
        <f>'Voda, teplo, plyn Stav'!A66</f>
        <v>A</v>
      </c>
      <c r="B66" s="1">
        <f>'Voda, teplo, plyn Stav'!B66</f>
        <v>263</v>
      </c>
      <c r="C66" s="1" t="str">
        <f>'Voda, teplo, plyn Stav'!C66</f>
        <v>Becker</v>
      </c>
      <c r="D66" s="1" t="str">
        <f>'Voda, teplo, plyn Stav'!D66</f>
        <v>Becker Bohemia</v>
      </c>
      <c r="E66" s="1" t="str">
        <f>'Voda, teplo, plyn Stav'!E66</f>
        <v>Voda</v>
      </c>
      <c r="H66" s="1">
        <f>'Voda, teplo, plyn Stav'!H66</f>
        <v>0</v>
      </c>
      <c r="I66" s="1" t="str">
        <f>'Voda, teplo, plyn Stav'!I66</f>
        <v>160895692A</v>
      </c>
      <c r="CW66" s="1">
        <f>('Voda, teplo, plyn Stav'!CX66-'Voda, teplo, plyn Stav'!CW66)</f>
        <v>80</v>
      </c>
      <c r="CX66" s="1">
        <f>('Voda, teplo, plyn Stav'!CY66-'Voda, teplo, plyn Stav'!CX66)</f>
        <v>6</v>
      </c>
      <c r="CY66" s="1">
        <f>('Voda, teplo, plyn Stav'!CZ66-'Voda, teplo, plyn Stav'!CY66)</f>
        <v>7</v>
      </c>
      <c r="CZ66" s="1">
        <f>('Voda, teplo, plyn Stav'!DA66-'Voda, teplo, plyn Stav'!CZ66)</f>
        <v>5</v>
      </c>
    </row>
    <row r="67" spans="1:104" ht="12" customHeight="1">
      <c r="A67" s="1" t="str">
        <f>'Voda, teplo, plyn Stav'!A67</f>
        <v>A</v>
      </c>
      <c r="B67" s="1">
        <f>'Voda, teplo, plyn Stav'!B67</f>
        <v>232</v>
      </c>
      <c r="C67" s="1" t="str">
        <f>'Voda, teplo, plyn Stav'!C67</f>
        <v>Budova 16</v>
      </c>
      <c r="D67" s="1" t="str">
        <f>'Voda, teplo, plyn Stav'!D67</f>
        <v>Pešek</v>
      </c>
      <c r="E67" s="1" t="str">
        <f>'Voda, teplo, plyn Stav'!E67</f>
        <v>Voda</v>
      </c>
      <c r="H67" s="1" t="str">
        <f>'Voda, teplo, plyn Stav'!H67</f>
        <v>Konec  13.9.2016</v>
      </c>
      <c r="I67" s="1" t="str">
        <f>'Voda, teplo, plyn Stav'!I67</f>
        <v>160895961A</v>
      </c>
      <c r="CW67" s="1">
        <f>('Voda, teplo, plyn Stav'!CX67-'Voda, teplo, plyn Stav'!CW67)</f>
        <v>24</v>
      </c>
      <c r="CX67" s="1">
        <f>('Voda, teplo, plyn Stav'!CY67-'Voda, teplo, plyn Stav'!CX67)</f>
        <v>34</v>
      </c>
      <c r="CY67" s="1">
        <f>('Voda, teplo, plyn Stav'!CZ67-'Voda, teplo, plyn Stav'!CY67)</f>
        <v>28</v>
      </c>
      <c r="CZ67" s="1">
        <f>('Voda, teplo, plyn Stav'!DA67-'Voda, teplo, plyn Stav'!CZ67)</f>
        <v>39</v>
      </c>
    </row>
    <row r="68" spans="1:104" ht="12" customHeight="1">
      <c r="A68" s="1" t="str">
        <f>'Voda, teplo, plyn Stav'!A68</f>
        <v>A</v>
      </c>
      <c r="B68" s="1">
        <f>'Voda, teplo, plyn Stav'!B68</f>
        <v>268</v>
      </c>
      <c r="C68" s="1" t="str">
        <f>'Voda, teplo, plyn Stav'!C68</f>
        <v>Budova 51-4</v>
      </c>
      <c r="D68" s="1" t="str">
        <f>'Voda, teplo, plyn Stav'!D68</f>
        <v>Schäfer-Menk</v>
      </c>
      <c r="E68" s="1" t="str">
        <f>'Voda, teplo, plyn Stav'!E68</f>
        <v>Voda</v>
      </c>
      <c r="H68" s="1" t="str">
        <f>'Voda, teplo, plyn Stav'!H68</f>
        <v>Konec 12.9.2016</v>
      </c>
      <c r="I68" s="1" t="str">
        <f>'Voda, teplo, plyn Stav'!I68</f>
        <v>16037550</v>
      </c>
      <c r="CW68" s="1">
        <f>('Voda, teplo, plyn Stav'!CX68-'Voda, teplo, plyn Stav'!CW68)</f>
        <v>85</v>
      </c>
      <c r="CX68" s="1">
        <f>('Voda, teplo, plyn Stav'!CY68-'Voda, teplo, plyn Stav'!CX68)</f>
        <v>123</v>
      </c>
      <c r="CY68" s="1">
        <f>('Voda, teplo, plyn Stav'!CZ68-'Voda, teplo, plyn Stav'!CY68)</f>
        <v>105</v>
      </c>
      <c r="CZ68" s="1">
        <f>('Voda, teplo, plyn Stav'!DA68-'Voda, teplo, plyn Stav'!CZ68)</f>
        <v>87</v>
      </c>
    </row>
    <row r="69" spans="1:104" ht="12" customHeight="1">
      <c r="A69" s="1" t="str">
        <f>'Voda, teplo, plyn Stav'!A69</f>
        <v>A</v>
      </c>
      <c r="B69" s="1">
        <f>'Voda, teplo, plyn Stav'!B69</f>
        <v>273</v>
      </c>
      <c r="C69" s="1" t="str">
        <f>'Voda, teplo, plyn Stav'!C69</f>
        <v>Budova 2b</v>
      </c>
      <c r="D69" s="1" t="str">
        <f>'Voda, teplo, plyn Stav'!D69</f>
        <v>Subtera</v>
      </c>
      <c r="E69" s="1" t="str">
        <f>'Voda, teplo, plyn Stav'!E69</f>
        <v>Voda</v>
      </c>
      <c r="H69" s="1" t="str">
        <f>'Voda, teplo, plyn Stav'!H69</f>
        <v>Od října 2016</v>
      </c>
      <c r="I69" s="1" t="str">
        <f>'Voda, teplo, plyn Stav'!I69</f>
        <v>42010836948</v>
      </c>
      <c r="CX69" s="1">
        <f>('Voda, teplo, plyn Stav'!CY69-'Voda, teplo, plyn Stav'!CX69)</f>
        <v>4</v>
      </c>
      <c r="CY69" s="1">
        <f>('Voda, teplo, plyn Stav'!CZ69-'Voda, teplo, plyn Stav'!CY69)</f>
        <v>13</v>
      </c>
      <c r="CZ69" s="1">
        <f>('Voda, teplo, plyn Stav'!DA69-'Voda, teplo, plyn Stav'!CZ69)</f>
        <v>6</v>
      </c>
    </row>
    <row r="70" spans="1:104" ht="12" hidden="1" customHeight="1">
      <c r="A70" s="1" t="str">
        <f>'Voda, teplo, plyn Stav'!A70</f>
        <v>A</v>
      </c>
      <c r="B70" s="1">
        <f>'Voda, teplo, plyn Stav'!B70</f>
        <v>0</v>
      </c>
      <c r="C70" s="1" t="str">
        <f>'Voda, teplo, plyn Stav'!C70</f>
        <v>Budova 51-5</v>
      </c>
      <c r="D70" s="1" t="str">
        <f>'Voda, teplo, plyn Stav'!D70</f>
        <v>Schäfer-Menk</v>
      </c>
      <c r="E70" s="1" t="str">
        <f>'Voda, teplo, plyn Stav'!E70</f>
        <v>Plyn</v>
      </c>
      <c r="H70" s="1" t="str">
        <f>'Voda, teplo, plyn Stav'!H70</f>
        <v>Plynoměr</v>
      </c>
      <c r="I70" s="1" t="str">
        <f>'Voda, teplo, plyn Stav'!I70</f>
        <v>77035145/2016</v>
      </c>
      <c r="CY70" s="1">
        <f>('Voda, teplo, plyn Stav'!CZ70-'Voda, teplo, plyn Stav'!CY70)</f>
        <v>1163</v>
      </c>
      <c r="CZ70" s="1">
        <f>('Voda, teplo, plyn Stav'!DA70-'Voda, teplo, plyn Stav'!CZ70)</f>
        <v>22803</v>
      </c>
    </row>
    <row r="71" spans="1:104" ht="12" hidden="1" customHeight="1">
      <c r="A71" s="1" t="str">
        <f>'Voda, teplo, plyn Stav'!A71</f>
        <v>A</v>
      </c>
      <c r="B71" s="1">
        <f>'Voda, teplo, plyn Stav'!B71</f>
        <v>0</v>
      </c>
      <c r="C71" s="1" t="str">
        <f>'Voda, teplo, plyn Stav'!C71</f>
        <v>Budova 51-5</v>
      </c>
      <c r="D71" s="1" t="str">
        <f>'Voda, teplo, plyn Stav'!D71</f>
        <v>Schäfer-Menk</v>
      </c>
      <c r="E71" s="1" t="str">
        <f>'Voda, teplo, plyn Stav'!E71</f>
        <v>Plyn</v>
      </c>
      <c r="H71" s="1" t="str">
        <f>'Voda, teplo, plyn Stav'!H71</f>
        <v>Přepočet</v>
      </c>
      <c r="I71" s="1" t="str">
        <f>'Voda, teplo, plyn Stav'!I71</f>
        <v>77035145/2016</v>
      </c>
      <c r="CY71" s="1">
        <f>('Voda, teplo, plyn Stav'!CZ71-'Voda, teplo, plyn Stav'!CY71)</f>
        <v>1215</v>
      </c>
      <c r="CZ71" s="1">
        <f>('Voda, teplo, plyn Stav'!DA71-'Voda, teplo, plyn Stav'!CZ71)</f>
        <v>23999</v>
      </c>
    </row>
    <row r="72" spans="1:104" ht="12" hidden="1" customHeight="1">
      <c r="A72" s="1" t="str">
        <f>'Voda, teplo, plyn Stav'!A72</f>
        <v>A</v>
      </c>
      <c r="B72" s="1">
        <f>'Voda, teplo, plyn Stav'!B72</f>
        <v>0</v>
      </c>
      <c r="C72" s="1" t="str">
        <f>'Voda, teplo, plyn Stav'!C72</f>
        <v>Budova 51-4</v>
      </c>
      <c r="D72" s="1" t="str">
        <f>'Voda, teplo, plyn Stav'!D72</f>
        <v>Schäfer-Menk</v>
      </c>
      <c r="E72" s="1" t="str">
        <f>'Voda, teplo, plyn Stav'!E72</f>
        <v>Plyn</v>
      </c>
      <c r="H72" s="1" t="str">
        <f>'Voda, teplo, plyn Stav'!H72</f>
        <v>Plynoměr</v>
      </c>
      <c r="I72" s="1" t="str">
        <f>'Voda, teplo, plyn Stav'!I72</f>
        <v>77035144/2016</v>
      </c>
      <c r="CY72" s="1">
        <f>('Voda, teplo, plyn Stav'!CZ72-'Voda, teplo, plyn Stav'!CY72)</f>
        <v>670</v>
      </c>
      <c r="CZ72" s="1">
        <f>('Voda, teplo, plyn Stav'!DA72-'Voda, teplo, plyn Stav'!CZ72)</f>
        <v>7449</v>
      </c>
    </row>
    <row r="73" spans="1:104" ht="12" hidden="1" customHeight="1">
      <c r="A73" s="1" t="str">
        <f>'Voda, teplo, plyn Stav'!A73</f>
        <v>A</v>
      </c>
      <c r="B73" s="1">
        <f>'Voda, teplo, plyn Stav'!B73</f>
        <v>0</v>
      </c>
      <c r="C73" s="1" t="str">
        <f>'Voda, teplo, plyn Stav'!C73</f>
        <v>Budova 51-4</v>
      </c>
      <c r="D73" s="1" t="str">
        <f>'Voda, teplo, plyn Stav'!D73</f>
        <v>Schäfer-Menk</v>
      </c>
      <c r="E73" s="1" t="str">
        <f>'Voda, teplo, plyn Stav'!E73</f>
        <v>Plyn</v>
      </c>
      <c r="H73" s="1" t="str">
        <f>'Voda, teplo, plyn Stav'!H73</f>
        <v>Přepočet</v>
      </c>
      <c r="I73" s="1" t="str">
        <f>'Voda, teplo, plyn Stav'!I73</f>
        <v>77035144/2016</v>
      </c>
      <c r="CY73" s="1">
        <f>('Voda, teplo, plyn Stav'!CZ73-'Voda, teplo, plyn Stav'!CY73)</f>
        <v>2771</v>
      </c>
      <c r="CZ73" s="1">
        <f>('Voda, teplo, plyn Stav'!DA73-'Voda, teplo, plyn Stav'!CZ73)</f>
        <v>31193</v>
      </c>
    </row>
    <row r="76" spans="1:104" ht="12" hidden="1" customHeight="1">
      <c r="A76" s="1" t="str">
        <f>'Voda, teplo, plyn Stav'!A77</f>
        <v>H</v>
      </c>
      <c r="B76" s="1">
        <f>'Voda, teplo, plyn Stav'!B77</f>
        <v>0</v>
      </c>
      <c r="C76" s="1">
        <f>'Voda, teplo, plyn Stav'!C77</f>
        <v>0</v>
      </c>
      <c r="D76" s="1" t="str">
        <f>'Voda, teplo, plyn Stav'!D77</f>
        <v>Schäfer-Menk</v>
      </c>
      <c r="E76" s="1" t="str">
        <f>'Voda, teplo, plyn Stav'!E77</f>
        <v>Teplo</v>
      </c>
      <c r="F76" s="1" t="str">
        <f>'Voda, teplo, plyn Stav'!F77</f>
        <v>Schäfer-Menk</v>
      </c>
      <c r="G76" s="1">
        <f>'Voda, teplo, plyn Stav'!G77</f>
        <v>0</v>
      </c>
      <c r="H76" s="1">
        <f>'Voda, teplo, plyn Stav'!H77</f>
        <v>0</v>
      </c>
      <c r="I76" s="1">
        <f>'Voda, teplo, plyn Stav'!I77</f>
        <v>0</v>
      </c>
      <c r="J76" s="1">
        <f>'Voda, teplo, plyn Stav'!K77-'Voda, teplo, plyn Stav'!J77</f>
        <v>643</v>
      </c>
      <c r="K76" s="1">
        <f>'Voda, teplo, plyn Stav'!L77-'Voda, teplo, plyn Stav'!K77</f>
        <v>606</v>
      </c>
      <c r="L76" s="1">
        <f>'Voda, teplo, plyn Stav'!M77-'Voda, teplo, plyn Stav'!L77</f>
        <v>206</v>
      </c>
      <c r="M76" s="1">
        <f>'Voda, teplo, plyn Stav'!N77-'Voda, teplo, plyn Stav'!M77</f>
        <v>121</v>
      </c>
      <c r="N76" s="1">
        <f>'Voda, teplo, plyn Stav'!O77-'Voda, teplo, plyn Stav'!N77</f>
        <v>19</v>
      </c>
      <c r="O76" s="1">
        <f>'Voda, teplo, plyn Stav'!P77-'Voda, teplo, plyn Stav'!O77</f>
        <v>0</v>
      </c>
    </row>
    <row r="77" spans="1:104" ht="12" customHeight="1">
      <c r="A77" s="1" t="str">
        <f>'Voda, teplo, plyn Stav'!A78</f>
        <v>H</v>
      </c>
      <c r="B77" s="1">
        <f>'Voda, teplo, plyn Stav'!B78</f>
        <v>0</v>
      </c>
      <c r="C77" s="1">
        <f>'Voda, teplo, plyn Stav'!C78</f>
        <v>0</v>
      </c>
      <c r="D77" s="1" t="str">
        <f>'Voda, teplo, plyn Stav'!D78</f>
        <v>Kompozit</v>
      </c>
      <c r="E77" s="1" t="str">
        <f>'Voda, teplo, plyn Stav'!E78</f>
        <v>Voda</v>
      </c>
      <c r="F77" s="1">
        <f>'Voda, teplo, plyn Stav'!F78</f>
        <v>45</v>
      </c>
      <c r="G77" s="1">
        <f>'Voda, teplo, plyn Stav'!G78</f>
        <v>0</v>
      </c>
      <c r="H77" s="1">
        <f>'Voda, teplo, plyn Stav'!H78</f>
        <v>0</v>
      </c>
      <c r="I77" s="1">
        <f>'Voda, teplo, plyn Stav'!I78</f>
        <v>0</v>
      </c>
      <c r="J77" s="1">
        <f>'Voda, teplo, plyn Stav'!K78-'Voda, teplo, plyn Stav'!J78</f>
        <v>67</v>
      </c>
      <c r="K77" s="1">
        <f>'Voda, teplo, plyn Stav'!L78-'Voda, teplo, plyn Stav'!K78</f>
        <v>6</v>
      </c>
      <c r="L77" s="1">
        <f>'Voda, teplo, plyn Stav'!M78-'Voda, teplo, plyn Stav'!L78</f>
        <v>0</v>
      </c>
      <c r="M77" s="1">
        <f>'Voda, teplo, plyn Stav'!N78-'Voda, teplo, plyn Stav'!M78</f>
        <v>0</v>
      </c>
      <c r="N77" s="1">
        <f>'Voda, teplo, plyn Stav'!O78-'Voda, teplo, plyn Stav'!N78</f>
        <v>9</v>
      </c>
      <c r="O77" s="1">
        <f>'Voda, teplo, plyn Stav'!P78-'Voda, teplo, plyn Stav'!O78</f>
        <v>14</v>
      </c>
    </row>
    <row r="78" spans="1:104" ht="12" hidden="1" customHeight="1">
      <c r="A78" s="1" t="str">
        <f>'Voda, teplo, plyn Stav'!A79</f>
        <v>H</v>
      </c>
      <c r="B78" s="1">
        <f>'Voda, teplo, plyn Stav'!B79</f>
        <v>0</v>
      </c>
      <c r="C78" s="1">
        <f>'Voda, teplo, plyn Stav'!C79</f>
        <v>0</v>
      </c>
      <c r="D78" s="1" t="str">
        <f>'Voda, teplo, plyn Stav'!D79</f>
        <v>Kompozit</v>
      </c>
      <c r="E78" s="1" t="str">
        <f>'Voda, teplo, plyn Stav'!E79</f>
        <v>Plyn</v>
      </c>
      <c r="F78" s="1">
        <f>'Voda, teplo, plyn Stav'!F79</f>
        <v>45</v>
      </c>
      <c r="G78" s="1">
        <f>'Voda, teplo, plyn Stav'!G79</f>
        <v>0</v>
      </c>
      <c r="H78" s="1">
        <f>'Voda, teplo, plyn Stav'!H79</f>
        <v>0</v>
      </c>
      <c r="I78" s="1">
        <f>'Voda, teplo, plyn Stav'!I79</f>
        <v>0</v>
      </c>
      <c r="J78" s="1">
        <f>'Voda, teplo, plyn Stav'!K79-'Voda, teplo, plyn Stav'!J79</f>
        <v>5101</v>
      </c>
      <c r="K78" s="1">
        <f>'Voda, teplo, plyn Stav'!L79-'Voda, teplo, plyn Stav'!K79</f>
        <v>154</v>
      </c>
      <c r="L78" s="1">
        <f>'Voda, teplo, plyn Stav'!M79-'Voda, teplo, plyn Stav'!L79</f>
        <v>0</v>
      </c>
      <c r="M78" s="1">
        <f>'Voda, teplo, plyn Stav'!N79-'Voda, teplo, plyn Stav'!M79</f>
        <v>0</v>
      </c>
      <c r="N78" s="1">
        <f>'Voda, teplo, plyn Stav'!O79-'Voda, teplo, plyn Stav'!N79</f>
        <v>0</v>
      </c>
      <c r="O78" s="1">
        <f>'Voda, teplo, plyn Stav'!P79-'Voda, teplo, plyn Stav'!O79</f>
        <v>0</v>
      </c>
    </row>
    <row r="79" spans="1:104" ht="12" customHeight="1">
      <c r="A79" s="1" t="str">
        <f>'Voda, teplo, plyn Stav'!A80</f>
        <v>H</v>
      </c>
      <c r="B79" s="1">
        <f>'Voda, teplo, plyn Stav'!B80</f>
        <v>0</v>
      </c>
      <c r="C79" s="1">
        <f>'Voda, teplo, plyn Stav'!C80</f>
        <v>0</v>
      </c>
      <c r="D79" s="1" t="str">
        <f>'Voda, teplo, plyn Stav'!D80</f>
        <v>Wilden</v>
      </c>
      <c r="E79" s="1" t="str">
        <f>'Voda, teplo, plyn Stav'!E80</f>
        <v>Voda</v>
      </c>
      <c r="F79" s="1">
        <f>'Voda, teplo, plyn Stav'!F80</f>
        <v>81</v>
      </c>
      <c r="G79" s="1">
        <f>'Voda, teplo, plyn Stav'!G80</f>
        <v>0</v>
      </c>
      <c r="H79" s="1" t="str">
        <f>'Voda, teplo, plyn Stav'!H80</f>
        <v>2.6.09 - Konec</v>
      </c>
      <c r="I79" s="1">
        <f>'Voda, teplo, plyn Stav'!I80</f>
        <v>0</v>
      </c>
      <c r="J79" s="1">
        <f>'Voda, teplo, plyn Stav'!K80-'Voda, teplo, plyn Stav'!J80</f>
        <v>39</v>
      </c>
      <c r="K79" s="1">
        <f>'Voda, teplo, plyn Stav'!L80-'Voda, teplo, plyn Stav'!K80</f>
        <v>23</v>
      </c>
      <c r="L79" s="1">
        <f>'Voda, teplo, plyn Stav'!M80-'Voda, teplo, plyn Stav'!L80</f>
        <v>38</v>
      </c>
      <c r="M79" s="1">
        <f>'Voda, teplo, plyn Stav'!N80-'Voda, teplo, plyn Stav'!M80</f>
        <v>76</v>
      </c>
      <c r="N79" s="1">
        <f>'Voda, teplo, plyn Stav'!O80-'Voda, teplo, plyn Stav'!N80</f>
        <v>13</v>
      </c>
    </row>
    <row r="80" spans="1:104" ht="12" hidden="1" customHeight="1">
      <c r="A80" s="1" t="str">
        <f>'Voda, teplo, plyn Stav'!A81</f>
        <v>H</v>
      </c>
      <c r="B80" s="1">
        <f>'Voda, teplo, plyn Stav'!B81</f>
        <v>0</v>
      </c>
      <c r="C80" s="1">
        <f>'Voda, teplo, plyn Stav'!C81</f>
        <v>0</v>
      </c>
      <c r="D80" s="1" t="str">
        <f>'Voda, teplo, plyn Stav'!D81</f>
        <v>Wilden</v>
      </c>
      <c r="E80" s="1" t="str">
        <f>'Voda, teplo, plyn Stav'!E81</f>
        <v>Teplo</v>
      </c>
      <c r="F80" s="1">
        <f>'Voda, teplo, plyn Stav'!F81</f>
        <v>81</v>
      </c>
      <c r="G80" s="1">
        <f>'Voda, teplo, plyn Stav'!G81</f>
        <v>0</v>
      </c>
      <c r="H80" s="1" t="str">
        <f>'Voda, teplo, plyn Stav'!H81</f>
        <v>2.6.09 - Konec</v>
      </c>
      <c r="I80" s="1">
        <f>'Voda, teplo, plyn Stav'!I81</f>
        <v>0</v>
      </c>
      <c r="J80" s="1">
        <f>'Voda, teplo, plyn Stav'!K81-'Voda, teplo, plyn Stav'!J81</f>
        <v>154</v>
      </c>
      <c r="K80" s="1">
        <f>'Voda, teplo, plyn Stav'!L81-'Voda, teplo, plyn Stav'!K81</f>
        <v>112</v>
      </c>
      <c r="L80" s="1">
        <f>'Voda, teplo, plyn Stav'!M81-'Voda, teplo, plyn Stav'!L81</f>
        <v>54</v>
      </c>
      <c r="M80" s="1">
        <f>'Voda, teplo, plyn Stav'!N81-'Voda, teplo, plyn Stav'!M81</f>
        <v>14</v>
      </c>
      <c r="N80" s="1">
        <f>'Voda, teplo, plyn Stav'!O81-'Voda, teplo, plyn Stav'!N81</f>
        <v>0.8000000000001819</v>
      </c>
    </row>
    <row r="81" spans="1:41" ht="12" customHeight="1">
      <c r="A81" s="1" t="str">
        <f>'Voda, teplo, plyn Stav'!A82</f>
        <v>H</v>
      </c>
      <c r="B81" s="1">
        <f>'Voda, teplo, plyn Stav'!B82</f>
        <v>0</v>
      </c>
      <c r="C81" s="1">
        <f>'Voda, teplo, plyn Stav'!C82</f>
        <v>0</v>
      </c>
      <c r="D81" s="1" t="str">
        <f>'Voda, teplo, plyn Stav'!D82</f>
        <v>Duno</v>
      </c>
      <c r="E81" s="1" t="str">
        <f>'Voda, teplo, plyn Stav'!E82</f>
        <v>Voda</v>
      </c>
      <c r="F81" s="1">
        <f>'Voda, teplo, plyn Stav'!F82</f>
        <v>2</v>
      </c>
      <c r="G81" s="1">
        <f>'Voda, teplo, plyn Stav'!G82</f>
        <v>0</v>
      </c>
      <c r="H81" s="1">
        <f>'Voda, teplo, plyn Stav'!H82</f>
        <v>0</v>
      </c>
      <c r="I81" s="1">
        <f>'Voda, teplo, plyn Stav'!I82</f>
        <v>0</v>
      </c>
      <c r="J81" s="1">
        <f>'Voda, teplo, plyn Stav'!K82-'Voda, teplo, plyn Stav'!J82</f>
        <v>22</v>
      </c>
      <c r="K81" s="1">
        <f>'Voda, teplo, plyn Stav'!L82-'Voda, teplo, plyn Stav'!K82</f>
        <v>28</v>
      </c>
      <c r="L81" s="1">
        <f>'Voda, teplo, plyn Stav'!M82-'Voda, teplo, plyn Stav'!L82</f>
        <v>109</v>
      </c>
      <c r="M81" s="1">
        <f>'Voda, teplo, plyn Stav'!N82-'Voda, teplo, plyn Stav'!M82</f>
        <v>71</v>
      </c>
      <c r="N81" s="1">
        <f>'Voda, teplo, plyn Stav'!O82-'Voda, teplo, plyn Stav'!N82</f>
        <v>438</v>
      </c>
      <c r="O81" s="1">
        <f>'Voda, teplo, plyn Stav'!P82-'Voda, teplo, plyn Stav'!O82</f>
        <v>39</v>
      </c>
    </row>
    <row r="82" spans="1:41" ht="12" customHeight="1">
      <c r="A82" s="1" t="str">
        <f>'Voda, teplo, plyn Stav'!A83</f>
        <v>H</v>
      </c>
      <c r="B82" s="1">
        <f>'Voda, teplo, plyn Stav'!B83</f>
        <v>0</v>
      </c>
      <c r="C82" s="1">
        <f>'Voda, teplo, plyn Stav'!C83</f>
        <v>0</v>
      </c>
      <c r="D82" s="1" t="str">
        <f>'Voda, teplo, plyn Stav'!D83</f>
        <v>B+B</v>
      </c>
      <c r="E82" s="1" t="str">
        <f>'Voda, teplo, plyn Stav'!E83</f>
        <v>Voda</v>
      </c>
      <c r="F82" s="1">
        <f>'Voda, teplo, plyn Stav'!F83</f>
        <v>43</v>
      </c>
      <c r="G82" s="1">
        <f>'Voda, teplo, plyn Stav'!G83</f>
        <v>0</v>
      </c>
      <c r="H82" s="1" t="str">
        <f>'Voda, teplo, plyn Stav'!H83</f>
        <v>4.6.09 - Konec</v>
      </c>
      <c r="I82" s="1">
        <f>'Voda, teplo, plyn Stav'!I83</f>
        <v>0</v>
      </c>
      <c r="J82" s="1">
        <f>'Voda, teplo, plyn Stav'!K83-'Voda, teplo, plyn Stav'!J83</f>
        <v>38</v>
      </c>
      <c r="K82" s="1">
        <f>'Voda, teplo, plyn Stav'!L83-'Voda, teplo, plyn Stav'!K83</f>
        <v>52</v>
      </c>
      <c r="L82" s="1">
        <f>'Voda, teplo, plyn Stav'!M83-'Voda, teplo, plyn Stav'!L83</f>
        <v>8</v>
      </c>
      <c r="M82" s="1">
        <f>'Voda, teplo, plyn Stav'!N83-'Voda, teplo, plyn Stav'!M83</f>
        <v>0</v>
      </c>
      <c r="N82" s="1">
        <f>'Voda, teplo, plyn Stav'!O83-'Voda, teplo, plyn Stav'!N83</f>
        <v>27</v>
      </c>
    </row>
    <row r="83" spans="1:41" ht="12" hidden="1" customHeight="1">
      <c r="A83" s="1" t="str">
        <f>'Voda, teplo, plyn Stav'!A84</f>
        <v>H</v>
      </c>
      <c r="B83" s="1">
        <f>'Voda, teplo, plyn Stav'!B84</f>
        <v>0</v>
      </c>
      <c r="C83" s="1">
        <f>'Voda, teplo, plyn Stav'!C84</f>
        <v>0</v>
      </c>
      <c r="D83" s="1" t="str">
        <f>'Voda, teplo, plyn Stav'!D84</f>
        <v>B+B</v>
      </c>
      <c r="E83" s="1" t="str">
        <f>'Voda, teplo, plyn Stav'!E84</f>
        <v>Teplo</v>
      </c>
      <c r="F83" s="1">
        <f>'Voda, teplo, plyn Stav'!F84</f>
        <v>43</v>
      </c>
      <c r="G83" s="1">
        <f>'Voda, teplo, plyn Stav'!G84</f>
        <v>0</v>
      </c>
      <c r="H83" s="1" t="str">
        <f>'Voda, teplo, plyn Stav'!H84</f>
        <v>Poč. stav 0, 4.6.09 -  Konec</v>
      </c>
      <c r="I83" s="1">
        <f>'Voda, teplo, plyn Stav'!I84</f>
        <v>0</v>
      </c>
      <c r="J83" s="1">
        <f>'Voda, teplo, plyn Stav'!K84-'Voda, teplo, plyn Stav'!J84</f>
        <v>0</v>
      </c>
      <c r="K83" s="1">
        <f>'Voda, teplo, plyn Stav'!L84-'Voda, teplo, plyn Stav'!K84</f>
        <v>186.9</v>
      </c>
      <c r="L83" s="1">
        <f>'Voda, teplo, plyn Stav'!M84-'Voda, teplo, plyn Stav'!L84</f>
        <v>0</v>
      </c>
      <c r="M83" s="1">
        <f>'Voda, teplo, plyn Stav'!N84-'Voda, teplo, plyn Stav'!M84</f>
        <v>0</v>
      </c>
      <c r="N83" s="1">
        <f>'Voda, teplo, plyn Stav'!O84-'Voda, teplo, plyn Stav'!N84</f>
        <v>1.1999999999999886</v>
      </c>
    </row>
    <row r="84" spans="1:41" ht="12" customHeight="1">
      <c r="A84" s="1" t="str">
        <f>'Voda, teplo, plyn Stav'!A85</f>
        <v>H</v>
      </c>
      <c r="B84" s="1">
        <f>'Voda, teplo, plyn Stav'!B85</f>
        <v>0</v>
      </c>
      <c r="C84" s="1">
        <f>'Voda, teplo, plyn Stav'!C85</f>
        <v>0</v>
      </c>
      <c r="D84" s="1" t="str">
        <f>'Voda, teplo, plyn Stav'!D85</f>
        <v>CVJ</v>
      </c>
      <c r="E84" s="1" t="str">
        <f>'Voda, teplo, plyn Stav'!E85</f>
        <v>Voda</v>
      </c>
      <c r="F84" s="1">
        <f>'Voda, teplo, plyn Stav'!F85</f>
        <v>11</v>
      </c>
      <c r="G84" s="1">
        <f>'Voda, teplo, plyn Stav'!G85</f>
        <v>0</v>
      </c>
      <c r="H84" s="1">
        <f>'Voda, teplo, plyn Stav'!H85</f>
        <v>0</v>
      </c>
      <c r="I84" s="1">
        <f>'Voda, teplo, plyn Stav'!I85</f>
        <v>0</v>
      </c>
    </row>
    <row r="85" spans="1:41" ht="12" customHeight="1">
      <c r="A85" s="1" t="str">
        <f>'Voda, teplo, plyn Stav'!A86</f>
        <v>H</v>
      </c>
      <c r="B85" s="1">
        <f>'Voda, teplo, plyn Stav'!B86</f>
        <v>0</v>
      </c>
      <c r="C85" s="1">
        <f>'Voda, teplo, plyn Stav'!C86</f>
        <v>0</v>
      </c>
      <c r="D85" s="1" t="str">
        <f>'Voda, teplo, plyn Stav'!D86</f>
        <v>Špíral</v>
      </c>
      <c r="E85" s="1" t="str">
        <f>'Voda, teplo, plyn Stav'!E86</f>
        <v>Voda</v>
      </c>
      <c r="F85" s="1">
        <f>'Voda, teplo, plyn Stav'!F86</f>
        <v>11</v>
      </c>
      <c r="G85" s="1">
        <f>'Voda, teplo, plyn Stav'!G86</f>
        <v>0</v>
      </c>
      <c r="H85" s="1">
        <f>'Voda, teplo, plyn Stav'!H86</f>
        <v>0</v>
      </c>
      <c r="I85" s="1">
        <f>'Voda, teplo, plyn Stav'!I86</f>
        <v>0</v>
      </c>
      <c r="J85" s="1">
        <f>'Voda, teplo, plyn Stav'!K86-'Voda, teplo, plyn Stav'!J86</f>
        <v>5260</v>
      </c>
      <c r="K85" s="1">
        <f>'Voda, teplo, plyn Stav'!L86-'Voda, teplo, plyn Stav'!K86</f>
        <v>15</v>
      </c>
      <c r="L85" s="1">
        <f>'Voda, teplo, plyn Stav'!M86-'Voda, teplo, plyn Stav'!L86</f>
        <v>31</v>
      </c>
    </row>
    <row r="86" spans="1:41" ht="12" hidden="1" customHeight="1">
      <c r="A86" s="1" t="str">
        <f>'Voda, teplo, plyn Stav'!A87</f>
        <v>H</v>
      </c>
      <c r="B86" s="1">
        <f>'Voda, teplo, plyn Stav'!B87</f>
        <v>0</v>
      </c>
      <c r="C86" s="1">
        <f>'Voda, teplo, plyn Stav'!C87</f>
        <v>0</v>
      </c>
      <c r="D86" s="1" t="str">
        <f>'Voda, teplo, plyn Stav'!D87</f>
        <v>Špíral</v>
      </c>
      <c r="E86" s="1" t="str">
        <f>'Voda, teplo, plyn Stav'!E87</f>
        <v>Plyn</v>
      </c>
      <c r="F86" s="1">
        <f>'Voda, teplo, plyn Stav'!F87</f>
        <v>11</v>
      </c>
      <c r="G86" s="1">
        <f>'Voda, teplo, plyn Stav'!G87</f>
        <v>0</v>
      </c>
      <c r="H86" s="1">
        <f>'Voda, teplo, plyn Stav'!H87</f>
        <v>0</v>
      </c>
      <c r="I86" s="1">
        <f>'Voda, teplo, plyn Stav'!I87</f>
        <v>0</v>
      </c>
      <c r="J86" s="1">
        <f>'Voda, teplo, plyn Stav'!K87-'Voda, teplo, plyn Stav'!J87</f>
        <v>14689</v>
      </c>
      <c r="K86" s="1">
        <f>'Voda, teplo, plyn Stav'!L87-'Voda, teplo, plyn Stav'!K87</f>
        <v>26</v>
      </c>
      <c r="L86" s="1">
        <f>'Voda, teplo, plyn Stav'!M87-'Voda, teplo, plyn Stav'!L87</f>
        <v>27</v>
      </c>
    </row>
    <row r="87" spans="1:41" ht="12" hidden="1" customHeight="1">
      <c r="A87" s="1" t="str">
        <f>'Voda, teplo, plyn Stav'!A88</f>
        <v>H</v>
      </c>
      <c r="B87" s="1">
        <f>'Voda, teplo, plyn Stav'!B88</f>
        <v>0</v>
      </c>
      <c r="C87" s="1" t="str">
        <f>'Voda, teplo, plyn Stav'!C88</f>
        <v>Regulační st.</v>
      </c>
      <c r="D87" s="1">
        <f>'Voda, teplo, plyn Stav'!D88</f>
        <v>0</v>
      </c>
      <c r="E87" s="1" t="str">
        <f>'Voda, teplo, plyn Stav'!E88</f>
        <v>Plyn</v>
      </c>
      <c r="F87" s="1">
        <f>'Voda, teplo, plyn Stav'!F88</f>
        <v>3</v>
      </c>
      <c r="G87" s="1">
        <f>'Voda, teplo, plyn Stav'!G88</f>
        <v>0</v>
      </c>
      <c r="H87" s="1" t="str">
        <f>'Voda, teplo, plyn Stav'!H88</f>
        <v>Výměna plynoměru 6.2.09</v>
      </c>
      <c r="I87" s="1">
        <f>'Voda, teplo, plyn Stav'!I88</f>
        <v>0</v>
      </c>
      <c r="J87" s="1">
        <f>'Voda, teplo, plyn Stav'!K88-'Voda, teplo, plyn Stav'!J88</f>
        <v>666</v>
      </c>
    </row>
    <row r="88" spans="1:41" ht="12" hidden="1" customHeight="1">
      <c r="A88" s="1" t="str">
        <f>'Voda, teplo, plyn Stav'!A89</f>
        <v>H</v>
      </c>
      <c r="B88" s="1">
        <f>'Voda, teplo, plyn Stav'!B89</f>
        <v>204</v>
      </c>
      <c r="C88" s="1">
        <f>'Voda, teplo, plyn Stav'!C89</f>
        <v>0</v>
      </c>
      <c r="D88" s="1" t="str">
        <f>'Voda, teplo, plyn Stav'!D89</f>
        <v>TPS</v>
      </c>
      <c r="E88" s="1" t="str">
        <f>'Voda, teplo, plyn Stav'!E89</f>
        <v>Teplo</v>
      </c>
      <c r="F88" s="1" t="str">
        <f>'Voda, teplo, plyn Stav'!F89</f>
        <v>84 stará</v>
      </c>
      <c r="G88" s="1">
        <f>'Voda, teplo, plyn Stav'!G89</f>
        <v>0</v>
      </c>
      <c r="H88" s="1">
        <f>'Voda, teplo, plyn Stav'!H89</f>
        <v>0</v>
      </c>
      <c r="I88" s="1" t="str">
        <f>'Voda, teplo, plyn Stav'!I89</f>
        <v>TCM311/04-4113</v>
      </c>
      <c r="J88" s="1">
        <f>'Voda, teplo, plyn Stav'!K89-'Voda, teplo, plyn Stav'!J89</f>
        <v>821</v>
      </c>
      <c r="K88" s="1">
        <f>'Voda, teplo, plyn Stav'!L89-'Voda, teplo, plyn Stav'!K89</f>
        <v>237</v>
      </c>
      <c r="L88" s="1">
        <f>'Voda, teplo, plyn Stav'!M89-'Voda, teplo, plyn Stav'!L89</f>
        <v>54</v>
      </c>
      <c r="M88" s="1">
        <f>'Voda, teplo, plyn Stav'!N89-'Voda, teplo, plyn Stav'!M89</f>
        <v>13</v>
      </c>
      <c r="N88" s="1">
        <f>'Voda, teplo, plyn Stav'!O89-'Voda, teplo, plyn Stav'!N89</f>
        <v>0</v>
      </c>
      <c r="O88" s="1">
        <f>'Voda, teplo, plyn Stav'!P89-'Voda, teplo, plyn Stav'!O89</f>
        <v>0</v>
      </c>
      <c r="P88" s="1">
        <f>'Voda, teplo, plyn Stav'!Q89-'Voda, teplo, plyn Stav'!P89</f>
        <v>0</v>
      </c>
      <c r="Q88" s="1">
        <f>'Voda, teplo, plyn Stav'!R89-'Voda, teplo, plyn Stav'!Q89</f>
        <v>0</v>
      </c>
      <c r="R88" s="1">
        <f>'Voda, teplo, plyn Stav'!S89-'Voda, teplo, plyn Stav'!R89</f>
        <v>36</v>
      </c>
      <c r="S88" s="1">
        <f>'Voda, teplo, plyn Stav'!T89-'Voda, teplo, plyn Stav'!S89</f>
        <v>70</v>
      </c>
      <c r="T88" s="1">
        <f>'Voda, teplo, plyn Stav'!U89-'Voda, teplo, plyn Stav'!T89</f>
        <v>306</v>
      </c>
      <c r="U88" s="1">
        <f>'Voda, teplo, plyn Stav'!V89-'Voda, teplo, plyn Stav'!U89</f>
        <v>530</v>
      </c>
      <c r="V88" s="1">
        <f>'Voda, teplo, plyn Stav'!W89-'Voda, teplo, plyn Stav'!V89</f>
        <v>518</v>
      </c>
      <c r="W88" s="1">
        <f>'Voda, teplo, plyn Stav'!X89-'Voda, teplo, plyn Stav'!W89</f>
        <v>317</v>
      </c>
      <c r="X88" s="1">
        <f>'Voda, teplo, plyn Stav'!Y89-'Voda, teplo, plyn Stav'!X89</f>
        <v>74</v>
      </c>
      <c r="Y88" s="1">
        <f>'Voda, teplo, plyn Stav'!Z89-'Voda, teplo, plyn Stav'!Y89</f>
        <v>20</v>
      </c>
      <c r="Z88" s="1">
        <f>'Voda, teplo, plyn Stav'!AA89-'Voda, teplo, plyn Stav'!Z89</f>
        <v>0</v>
      </c>
      <c r="AA88" s="1">
        <f>'Voda, teplo, plyn Stav'!AB89-'Voda, teplo, plyn Stav'!AA89</f>
        <v>0</v>
      </c>
      <c r="AB88" s="1">
        <f>'Voda, teplo, plyn Stav'!AC89-'Voda, teplo, plyn Stav'!AB89</f>
        <v>0</v>
      </c>
      <c r="AC88" s="1">
        <f>'Voda, teplo, plyn Stav'!AD89-'Voda, teplo, plyn Stav'!AC89</f>
        <v>0</v>
      </c>
    </row>
    <row r="89" spans="1:41" ht="12" hidden="1" customHeight="1">
      <c r="A89" s="1" t="str">
        <f>'Voda, teplo, plyn Stav'!A90</f>
        <v>H</v>
      </c>
      <c r="B89" s="1">
        <f>'Voda, teplo, plyn Stav'!B90</f>
        <v>205</v>
      </c>
      <c r="C89" s="1">
        <f>'Voda, teplo, plyn Stav'!C90</f>
        <v>0</v>
      </c>
      <c r="D89" s="1" t="str">
        <f>'Voda, teplo, plyn Stav'!D90</f>
        <v>TPS</v>
      </c>
      <c r="E89" s="1" t="str">
        <f>'Voda, teplo, plyn Stav'!E90</f>
        <v>Teplo</v>
      </c>
      <c r="F89" s="1" t="str">
        <f>'Voda, teplo, plyn Stav'!F90</f>
        <v>84 nová</v>
      </c>
      <c r="G89" s="1">
        <f>'Voda, teplo, plyn Stav'!G90</f>
        <v>0</v>
      </c>
      <c r="H89" s="1">
        <f>'Voda, teplo, plyn Stav'!H90</f>
        <v>0</v>
      </c>
      <c r="I89" s="1" t="str">
        <f>'Voda, teplo, plyn Stav'!I90</f>
        <v>TCM311/00-3366</v>
      </c>
      <c r="J89" s="1">
        <f>'Voda, teplo, plyn Stav'!K90-'Voda, teplo, plyn Stav'!J90</f>
        <v>202</v>
      </c>
      <c r="K89" s="1">
        <f>'Voda, teplo, plyn Stav'!L90-'Voda, teplo, plyn Stav'!K90</f>
        <v>178</v>
      </c>
      <c r="L89" s="1">
        <f>'Voda, teplo, plyn Stav'!M90-'Voda, teplo, plyn Stav'!L90</f>
        <v>66</v>
      </c>
      <c r="M89" s="1">
        <f>'Voda, teplo, plyn Stav'!N90-'Voda, teplo, plyn Stav'!M90</f>
        <v>14</v>
      </c>
      <c r="N89" s="1">
        <f>'Voda, teplo, plyn Stav'!O90-'Voda, teplo, plyn Stav'!N90</f>
        <v>1</v>
      </c>
      <c r="O89" s="1">
        <f>'Voda, teplo, plyn Stav'!P90-'Voda, teplo, plyn Stav'!O90</f>
        <v>0</v>
      </c>
      <c r="P89" s="1">
        <f>'Voda, teplo, plyn Stav'!Q90-'Voda, teplo, plyn Stav'!P90</f>
        <v>0</v>
      </c>
      <c r="Q89" s="1">
        <f>'Voda, teplo, plyn Stav'!R90-'Voda, teplo, plyn Stav'!Q90</f>
        <v>0</v>
      </c>
      <c r="R89" s="1">
        <f>'Voda, teplo, plyn Stav'!S90-'Voda, teplo, plyn Stav'!R90</f>
        <v>19</v>
      </c>
      <c r="S89" s="1">
        <f>'Voda, teplo, plyn Stav'!T90-'Voda, teplo, plyn Stav'!S90</f>
        <v>39</v>
      </c>
      <c r="T89" s="1">
        <f>'Voda, teplo, plyn Stav'!U90-'Voda, teplo, plyn Stav'!T90</f>
        <v>116</v>
      </c>
      <c r="U89" s="1">
        <f>'Voda, teplo, plyn Stav'!V90-'Voda, teplo, plyn Stav'!U90</f>
        <v>118</v>
      </c>
      <c r="V89" s="1">
        <f>'Voda, teplo, plyn Stav'!W90-'Voda, teplo, plyn Stav'!V90</f>
        <v>113</v>
      </c>
      <c r="W89" s="1">
        <f>'Voda, teplo, plyn Stav'!X90-'Voda, teplo, plyn Stav'!W90</f>
        <v>76</v>
      </c>
      <c r="X89" s="1">
        <f>'Voda, teplo, plyn Stav'!Y90-'Voda, teplo, plyn Stav'!X90</f>
        <v>0</v>
      </c>
      <c r="Y89" s="1">
        <f>'Voda, teplo, plyn Stav'!Z90-'Voda, teplo, plyn Stav'!Y90</f>
        <v>0</v>
      </c>
      <c r="Z89" s="1">
        <f>'Voda, teplo, plyn Stav'!AA90-'Voda, teplo, plyn Stav'!Z90</f>
        <v>0</v>
      </c>
      <c r="AA89" s="1">
        <f>'Voda, teplo, plyn Stav'!AB90-'Voda, teplo, plyn Stav'!AA90</f>
        <v>0</v>
      </c>
      <c r="AB89" s="1">
        <f>'Voda, teplo, plyn Stav'!AC90-'Voda, teplo, plyn Stav'!AB90</f>
        <v>0</v>
      </c>
      <c r="AC89" s="1">
        <f>'Voda, teplo, plyn Stav'!AD90-'Voda, teplo, plyn Stav'!AC90</f>
        <v>0</v>
      </c>
    </row>
    <row r="90" spans="1:41" ht="12" hidden="1" customHeight="1">
      <c r="A90" s="1" t="str">
        <f>'Voda, teplo, plyn Stav'!A91</f>
        <v>H</v>
      </c>
      <c r="B90" s="1">
        <f>'Voda, teplo, plyn Stav'!B91</f>
        <v>217</v>
      </c>
      <c r="C90" s="1">
        <f>'Voda, teplo, plyn Stav'!C91</f>
        <v>0</v>
      </c>
      <c r="D90" s="1" t="str">
        <f>'Voda, teplo, plyn Stav'!D91</f>
        <v>Silhouette</v>
      </c>
      <c r="E90" s="1" t="str">
        <f>'Voda, teplo, plyn Stav'!E91</f>
        <v>Teplo</v>
      </c>
      <c r="F90" s="1">
        <f>'Voda, teplo, plyn Stav'!F91</f>
        <v>27</v>
      </c>
      <c r="G90" s="1">
        <f>'Voda, teplo, plyn Stav'!G91</f>
        <v>0</v>
      </c>
      <c r="H90" s="1">
        <f>'Voda, teplo, plyn Stav'!H91</f>
        <v>0</v>
      </c>
      <c r="I90" s="1" t="str">
        <f>'Voda, teplo, plyn Stav'!I91</f>
        <v>06130234</v>
      </c>
      <c r="J90" s="1">
        <f>'Voda, teplo, plyn Stav'!K91-'Voda, teplo, plyn Stav'!J91</f>
        <v>354</v>
      </c>
      <c r="K90" s="1">
        <f>'Voda, teplo, plyn Stav'!L91-'Voda, teplo, plyn Stav'!K91</f>
        <v>264</v>
      </c>
      <c r="L90" s="1">
        <f>'Voda, teplo, plyn Stav'!M91-'Voda, teplo, plyn Stav'!L91</f>
        <v>43</v>
      </c>
      <c r="M90" s="1">
        <f>'Voda, teplo, plyn Stav'!N91-'Voda, teplo, plyn Stav'!M91</f>
        <v>0</v>
      </c>
      <c r="N90" s="1">
        <f>'Voda, teplo, plyn Stav'!O91-'Voda, teplo, plyn Stav'!N91</f>
        <v>0</v>
      </c>
      <c r="O90" s="1">
        <f>'Voda, teplo, plyn Stav'!P91-'Voda, teplo, plyn Stav'!O91</f>
        <v>0</v>
      </c>
      <c r="P90" s="1">
        <f>'Voda, teplo, plyn Stav'!Q91-'Voda, teplo, plyn Stav'!P91</f>
        <v>0</v>
      </c>
      <c r="Q90" s="1">
        <f>'Voda, teplo, plyn Stav'!R91-'Voda, teplo, plyn Stav'!Q91</f>
        <v>0</v>
      </c>
      <c r="R90" s="1">
        <f>'Voda, teplo, plyn Stav'!S91-'Voda, teplo, plyn Stav'!R91</f>
        <v>106</v>
      </c>
      <c r="S90" s="1">
        <f>'Voda, teplo, plyn Stav'!T91-'Voda, teplo, plyn Stav'!S91</f>
        <v>243</v>
      </c>
      <c r="T90" s="1">
        <f>'Voda, teplo, plyn Stav'!U91-'Voda, teplo, plyn Stav'!T91</f>
        <v>359</v>
      </c>
      <c r="U90" s="1">
        <f>'Voda, teplo, plyn Stav'!V91-'Voda, teplo, plyn Stav'!U91</f>
        <v>422</v>
      </c>
      <c r="V90" s="1">
        <f>'Voda, teplo, plyn Stav'!W91-'Voda, teplo, plyn Stav'!V91</f>
        <v>414</v>
      </c>
      <c r="W90" s="1">
        <f>'Voda, teplo, plyn Stav'!X91-'Voda, teplo, plyn Stav'!W91</f>
        <v>101</v>
      </c>
      <c r="X90" s="1">
        <f>'Voda, teplo, plyn Stav'!Y91-'Voda, teplo, plyn Stav'!X91</f>
        <v>36</v>
      </c>
      <c r="Y90" s="1">
        <f>'Voda, teplo, plyn Stav'!Z91-'Voda, teplo, plyn Stav'!Y91</f>
        <v>0</v>
      </c>
      <c r="Z90" s="1">
        <f>'Voda, teplo, plyn Stav'!AA91-'Voda, teplo, plyn Stav'!Z91</f>
        <v>0</v>
      </c>
      <c r="AA90" s="1">
        <f>'Voda, teplo, plyn Stav'!AB91-'Voda, teplo, plyn Stav'!AA91</f>
        <v>0</v>
      </c>
      <c r="AB90" s="1">
        <f>'Voda, teplo, plyn Stav'!AC91-'Voda, teplo, plyn Stav'!AB91</f>
        <v>0</v>
      </c>
      <c r="AC90" s="1">
        <f>'Voda, teplo, plyn Stav'!AD91-'Voda, teplo, plyn Stav'!AC91</f>
        <v>0</v>
      </c>
    </row>
    <row r="91" spans="1:41" ht="12" customHeight="1">
      <c r="A91" s="1" t="str">
        <f>'Voda, teplo, plyn Stav'!A92</f>
        <v>H</v>
      </c>
      <c r="B91" s="1">
        <f>'Voda, teplo, plyn Stav'!B92</f>
        <v>210</v>
      </c>
      <c r="C91" s="1">
        <f>'Voda, teplo, plyn Stav'!C92</f>
        <v>0</v>
      </c>
      <c r="D91" s="1" t="str">
        <f>'Voda, teplo, plyn Stav'!D92</f>
        <v>I.P.P.E. s.r.o.</v>
      </c>
      <c r="E91" s="1" t="str">
        <f>'Voda, teplo, plyn Stav'!E92</f>
        <v>Voda</v>
      </c>
      <c r="F91" s="1">
        <f>'Voda, teplo, plyn Stav'!F92</f>
        <v>2</v>
      </c>
      <c r="G91" s="1" t="str">
        <f>'Voda, teplo, plyn Stav'!G92</f>
        <v>32mm</v>
      </c>
      <c r="H91" s="1">
        <f>'Voda, teplo, plyn Stav'!H92</f>
        <v>0</v>
      </c>
      <c r="I91" s="1" t="str">
        <f>'Voda, teplo, plyn Stav'!I92</f>
        <v>468570-07</v>
      </c>
      <c r="R91" s="1">
        <f>'Voda, teplo, plyn Stav'!S92-'Voda, teplo, plyn Stav'!R92</f>
        <v>9</v>
      </c>
      <c r="S91" s="1">
        <f>'Voda, teplo, plyn Stav'!T92-'Voda, teplo, plyn Stav'!S92</f>
        <v>24</v>
      </c>
      <c r="T91" s="1">
        <f>'Voda, teplo, plyn Stav'!U92-'Voda, teplo, plyn Stav'!T92</f>
        <v>21</v>
      </c>
      <c r="U91" s="1">
        <f>'Voda, teplo, plyn Stav'!V92-'Voda, teplo, plyn Stav'!U92</f>
        <v>13</v>
      </c>
      <c r="V91" s="1">
        <f>'Voda, teplo, plyn Stav'!W92-'Voda, teplo, plyn Stav'!V92</f>
        <v>10</v>
      </c>
      <c r="W91" s="1">
        <f>'Voda, teplo, plyn Stav'!X92-'Voda, teplo, plyn Stav'!W92</f>
        <v>0</v>
      </c>
      <c r="X91" s="1">
        <f>'Voda, teplo, plyn Stav'!Y92-'Voda, teplo, plyn Stav'!X92</f>
        <v>0</v>
      </c>
      <c r="Y91" s="1">
        <f>'Voda, teplo, plyn Stav'!Z92-'Voda, teplo, plyn Stav'!Y92</f>
        <v>0</v>
      </c>
      <c r="Z91" s="1">
        <f>'Voda, teplo, plyn Stav'!AA92-'Voda, teplo, plyn Stav'!Z92</f>
        <v>0</v>
      </c>
      <c r="AA91" s="1">
        <f>'Voda, teplo, plyn Stav'!AB92-'Voda, teplo, plyn Stav'!AA92</f>
        <v>0</v>
      </c>
      <c r="AB91" s="1">
        <f>'Voda, teplo, plyn Stav'!AC92-'Voda, teplo, plyn Stav'!AB92</f>
        <v>0</v>
      </c>
      <c r="AC91" s="1">
        <f>'Voda, teplo, plyn Stav'!AD92-'Voda, teplo, plyn Stav'!AC92</f>
        <v>0</v>
      </c>
      <c r="AD91" s="1">
        <f>'Voda, teplo, plyn Stav'!AE92-'Voda, teplo, plyn Stav'!AD92</f>
        <v>0</v>
      </c>
      <c r="AE91" s="1">
        <f>'Voda, teplo, plyn Stav'!AF92-'Voda, teplo, plyn Stav'!AE92</f>
        <v>0</v>
      </c>
    </row>
    <row r="92" spans="1:41" ht="12" customHeight="1">
      <c r="A92" s="1" t="str">
        <f>'Voda, teplo, plyn Stav'!A93</f>
        <v>H</v>
      </c>
      <c r="B92" s="1">
        <f>'Voda, teplo, plyn Stav'!B93</f>
        <v>211</v>
      </c>
      <c r="C92" s="1" t="str">
        <f>'Voda, teplo, plyn Stav'!C93</f>
        <v>Kotelna</v>
      </c>
      <c r="D92" s="1" t="str">
        <f>'Voda, teplo, plyn Stav'!D93</f>
        <v>I.P.P.E. s.r.o.</v>
      </c>
      <c r="E92" s="1" t="str">
        <f>'Voda, teplo, plyn Stav'!E93</f>
        <v>Voda</v>
      </c>
      <c r="F92" s="1">
        <f>'Voda, teplo, plyn Stav'!F93</f>
        <v>53</v>
      </c>
      <c r="G92" s="1" t="str">
        <f>'Voda, teplo, plyn Stav'!G93</f>
        <v>2"</v>
      </c>
      <c r="H92" s="1">
        <f>'Voda, teplo, plyn Stav'!H93</f>
        <v>0</v>
      </c>
      <c r="I92" s="1" t="str">
        <f>'Voda, teplo, plyn Stav'!I93</f>
        <v>D07UF022697-0</v>
      </c>
      <c r="J92" s="1">
        <f>'Voda, teplo, plyn Stav'!K93-'Voda, teplo, plyn Stav'!J93</f>
        <v>102</v>
      </c>
      <c r="K92" s="1">
        <f>'Voda, teplo, plyn Stav'!L93-'Voda, teplo, plyn Stav'!K93</f>
        <v>94</v>
      </c>
      <c r="L92" s="1">
        <f>'Voda, teplo, plyn Stav'!M93-'Voda, teplo, plyn Stav'!L93</f>
        <v>45</v>
      </c>
      <c r="M92" s="1">
        <f>'Voda, teplo, plyn Stav'!N93-'Voda, teplo, plyn Stav'!M93</f>
        <v>57</v>
      </c>
      <c r="N92" s="1">
        <f>'Voda, teplo, plyn Stav'!O93-'Voda, teplo, plyn Stav'!N93</f>
        <v>18</v>
      </c>
      <c r="O92" s="1">
        <f>'Voda, teplo, plyn Stav'!P93-'Voda, teplo, plyn Stav'!O93</f>
        <v>0</v>
      </c>
      <c r="P92" s="1">
        <f>'Voda, teplo, plyn Stav'!Q93-'Voda, teplo, plyn Stav'!P93</f>
        <v>0</v>
      </c>
      <c r="Q92" s="1">
        <f>'Voda, teplo, plyn Stav'!R93-'Voda, teplo, plyn Stav'!Q93</f>
        <v>0</v>
      </c>
      <c r="R92" s="1">
        <f>'Voda, teplo, plyn Stav'!S93-'Voda, teplo, plyn Stav'!R93</f>
        <v>12</v>
      </c>
      <c r="S92" s="1">
        <f>'Voda, teplo, plyn Stav'!T93-'Voda, teplo, plyn Stav'!S93</f>
        <v>38</v>
      </c>
      <c r="T92" s="1">
        <f>'Voda, teplo, plyn Stav'!U93-'Voda, teplo, plyn Stav'!T93</f>
        <v>36</v>
      </c>
      <c r="U92" s="1">
        <f>'Voda, teplo, plyn Stav'!V93-'Voda, teplo, plyn Stav'!U93</f>
        <v>26</v>
      </c>
      <c r="V92" s="1">
        <f>'Voda, teplo, plyn Stav'!W93-'Voda, teplo, plyn Stav'!V93</f>
        <v>33</v>
      </c>
      <c r="W92" s="1">
        <f>'Voda, teplo, plyn Stav'!X93-'Voda, teplo, plyn Stav'!W93</f>
        <v>53</v>
      </c>
      <c r="X92" s="1">
        <f>'Voda, teplo, plyn Stav'!Y93-'Voda, teplo, plyn Stav'!X93</f>
        <v>23</v>
      </c>
      <c r="Y92" s="1">
        <f>'Voda, teplo, plyn Stav'!Z93-'Voda, teplo, plyn Stav'!Y93</f>
        <v>37</v>
      </c>
      <c r="Z92" s="1">
        <f>'Voda, teplo, plyn Stav'!AA93-'Voda, teplo, plyn Stav'!Z93</f>
        <v>12</v>
      </c>
      <c r="AA92" s="1">
        <f>'Voda, teplo, plyn Stav'!AB93-'Voda, teplo, plyn Stav'!AA93</f>
        <v>0</v>
      </c>
      <c r="AB92" s="1">
        <f>'Voda, teplo, plyn Stav'!AC93-'Voda, teplo, plyn Stav'!AB93</f>
        <v>0</v>
      </c>
      <c r="AC92" s="1">
        <f>'Voda, teplo, plyn Stav'!AD93-'Voda, teplo, plyn Stav'!AC93</f>
        <v>19</v>
      </c>
      <c r="AD92" s="1">
        <f>'Voda, teplo, plyn Stav'!AE93-'Voda, teplo, plyn Stav'!AD93</f>
        <v>51</v>
      </c>
      <c r="AE92" s="1">
        <f>'Voda, teplo, plyn Stav'!AF93-'Voda, teplo, plyn Stav'!AE93</f>
        <v>0</v>
      </c>
    </row>
    <row r="93" spans="1:41" ht="12" customHeight="1">
      <c r="A93" s="1" t="str">
        <f>'Voda, teplo, plyn Stav'!A94</f>
        <v>H</v>
      </c>
      <c r="B93" s="1">
        <f>'Voda, teplo, plyn Stav'!B94</f>
        <v>224</v>
      </c>
      <c r="C93" s="1">
        <f>'Voda, teplo, plyn Stav'!C94</f>
        <v>0</v>
      </c>
      <c r="D93" s="1" t="str">
        <f>'Voda, teplo, plyn Stav'!D94</f>
        <v>Atripo</v>
      </c>
      <c r="E93" s="1" t="str">
        <f>'Voda, teplo, plyn Stav'!E94</f>
        <v>Voda</v>
      </c>
      <c r="F93" s="1">
        <f>'Voda, teplo, plyn Stav'!F94</f>
        <v>15</v>
      </c>
      <c r="G93" s="1">
        <f>'Voda, teplo, plyn Stav'!G94</f>
        <v>0</v>
      </c>
      <c r="H93" s="1">
        <f>'Voda, teplo, plyn Stav'!H94</f>
        <v>0</v>
      </c>
      <c r="I93" s="1">
        <f>'Voda, teplo, plyn Stav'!I94</f>
        <v>0</v>
      </c>
      <c r="AG93" s="1">
        <f>'Voda, teplo, plyn Stav'!AH94-'Voda, teplo, plyn Stav'!AG94</f>
        <v>0</v>
      </c>
      <c r="AH93" s="1">
        <f>'Voda, teplo, plyn Stav'!AI94-'Voda, teplo, plyn Stav'!AH94</f>
        <v>4</v>
      </c>
      <c r="AI93" s="1">
        <f>'Voda, teplo, plyn Stav'!AJ94-'Voda, teplo, plyn Stav'!AI94</f>
        <v>9</v>
      </c>
    </row>
    <row r="94" spans="1:41" ht="12" hidden="1" customHeight="1">
      <c r="A94" s="1" t="str">
        <f>'Voda, teplo, plyn Stav'!A95</f>
        <v>H</v>
      </c>
      <c r="B94" s="1">
        <f>'Voda, teplo, plyn Stav'!B95</f>
        <v>220</v>
      </c>
      <c r="C94" s="1" t="str">
        <f>'Voda, teplo, plyn Stav'!C95</f>
        <v>Regulační st.</v>
      </c>
      <c r="D94" s="1">
        <f>'Voda, teplo, plyn Stav'!D95</f>
        <v>0</v>
      </c>
      <c r="E94" s="1" t="str">
        <f>'Voda, teplo, plyn Stav'!E95</f>
        <v>Plyn</v>
      </c>
      <c r="F94" s="1">
        <f>'Voda, teplo, plyn Stav'!F95</f>
        <v>3</v>
      </c>
      <c r="G94" s="1" t="str">
        <f>'Voda, teplo, plyn Stav'!G95</f>
        <v>2"</v>
      </c>
      <c r="H94" s="1" t="str">
        <f>'Voda, teplo, plyn Stav'!H95</f>
        <v>Výměna plynoměru 6.2.09</v>
      </c>
      <c r="I94" s="1" t="str">
        <f>'Voda, teplo, plyn Stav'!I95</f>
        <v>TCS143/91-1041</v>
      </c>
      <c r="J94" s="1">
        <f>('Voda, teplo, plyn Stav'!K95-'Voda, teplo, plyn Stav'!J95)*4.0752</f>
        <v>6638.5007999999998</v>
      </c>
      <c r="K94" s="1">
        <f>('Voda, teplo, plyn Stav'!L95-'Voda, teplo, plyn Stav'!K95)*4.0752</f>
        <v>3154.2048</v>
      </c>
      <c r="L94" s="1">
        <f>('Voda, teplo, plyn Stav'!M95-'Voda, teplo, plyn Stav'!L95)*4.0752</f>
        <v>696.85919999999999</v>
      </c>
      <c r="M94" s="1">
        <f>('Voda, teplo, plyn Stav'!N95-'Voda, teplo, plyn Stav'!M95)*4.0752</f>
        <v>118.18079999999999</v>
      </c>
      <c r="N94" s="1">
        <f>('Voda, teplo, plyn Stav'!O95-'Voda, teplo, plyn Stav'!N95)*4.0752</f>
        <v>24.4512</v>
      </c>
      <c r="O94" s="1">
        <f>('Voda, teplo, plyn Stav'!P95-'Voda, teplo, plyn Stav'!O95)*4.0752</f>
        <v>0</v>
      </c>
      <c r="P94" s="1">
        <f>('Voda, teplo, plyn Stav'!Q95-'Voda, teplo, plyn Stav'!P95)*4.0752</f>
        <v>0</v>
      </c>
      <c r="Q94" s="1">
        <f>('Voda, teplo, plyn Stav'!R95-'Voda, teplo, plyn Stav'!Q95)*4.0752</f>
        <v>0</v>
      </c>
      <c r="R94" s="1">
        <f>('Voda, teplo, plyn Stav'!S95-'Voda, teplo, plyn Stav'!R95)*4.0752</f>
        <v>1124.7551999999998</v>
      </c>
      <c r="S94" s="1">
        <f>('Voda, teplo, plyn Stav'!T95-'Voda, teplo, plyn Stav'!S95)*4.0752</f>
        <v>1752.3359999999998</v>
      </c>
      <c r="T94" s="1">
        <f>('Voda, teplo, plyn Stav'!U95-'Voda, teplo, plyn Stav'!T95)*4.0752</f>
        <v>7037.8703999999998</v>
      </c>
      <c r="U94" s="1">
        <f>('Voda, teplo, plyn Stav'!V95-'Voda, teplo, plyn Stav'!U95)*4.0752</f>
        <v>13268.851199999999</v>
      </c>
      <c r="V94" s="1">
        <f>('Voda, teplo, plyn Stav'!W95-'Voda, teplo, plyn Stav'!V95)*4.0752</f>
        <v>11932.185599999999</v>
      </c>
      <c r="W94" s="1">
        <f>('Voda, teplo, plyn Stav'!X95-'Voda, teplo, plyn Stav'!W95)*4.0752</f>
        <v>10986.7392</v>
      </c>
      <c r="X94" s="1">
        <f>('Voda, teplo, plyn Stav'!Y95-'Voda, teplo, plyn Stav'!X95)*4.0752</f>
        <v>4678.3296</v>
      </c>
      <c r="Y94" s="1">
        <f>('Voda, teplo, plyn Stav'!Z95-'Voda, teplo, plyn Stav'!Y95)*4.0752</f>
        <v>2518.4735999999998</v>
      </c>
      <c r="Z94" s="1">
        <f>('Voda, teplo, plyn Stav'!AA95-'Voda, teplo, plyn Stav'!Z95)*4.0752</f>
        <v>647.95679999999993</v>
      </c>
      <c r="AA94" s="1">
        <f>('Voda, teplo, plyn Stav'!AB95-'Voda, teplo, plyn Stav'!AA95)*4.0752</f>
        <v>167.08319999999998</v>
      </c>
      <c r="AB94" s="1">
        <f>('Voda, teplo, plyn Stav'!AC95-'Voda, teplo, plyn Stav'!AB95)*4.0752</f>
        <v>20.375999999999998</v>
      </c>
      <c r="AC94" s="1">
        <f>('Voda, teplo, plyn Stav'!AD95-'Voda, teplo, plyn Stav'!AC95)*4.0752</f>
        <v>721.31039999999996</v>
      </c>
      <c r="AD94" s="1">
        <f>('Voda, teplo, plyn Stav'!AE95-'Voda, teplo, plyn Stav'!AD95)*4.0752</f>
        <v>4425.6671999999999</v>
      </c>
      <c r="AE94" s="1">
        <f>('Voda, teplo, plyn Stav'!AF95-'Voda, teplo, plyn Stav'!AE95)*4.0752</f>
        <v>14625.8928</v>
      </c>
      <c r="AF94" s="1">
        <f>('Voda, teplo, plyn Stav'!AG95-'Voda, teplo, plyn Stav'!AF95)*4.0752</f>
        <v>23081.932799999999</v>
      </c>
      <c r="AG94" s="1">
        <f>('Voda, teplo, plyn Stav'!AH95-'Voda, teplo, plyn Stav'!AG95)*4.0752</f>
        <v>21113.611199999999</v>
      </c>
      <c r="AH94" s="1">
        <f>('Voda, teplo, plyn Stav'!AI95-'Voda, teplo, plyn Stav'!AH95)*4.0752</f>
        <v>17869.752</v>
      </c>
      <c r="AI94" s="1">
        <f>('Voda, teplo, plyn Stav'!AJ95-'Voda, teplo, plyn Stav'!AI95)*4.0752</f>
        <v>13823.078399999999</v>
      </c>
      <c r="AJ94" s="1">
        <f>('Voda, teplo, plyn Stav'!AK95-'Voda, teplo, plyn Stav'!AJ95)*4.0752</f>
        <v>4547.9231999999993</v>
      </c>
      <c r="AK94" s="1">
        <f>('Voda, teplo, plyn Stav'!AL95-'Voda, teplo, plyn Stav'!AK95)*4.0752</f>
        <v>2339.1648</v>
      </c>
      <c r="AL94" s="1">
        <f>('Voda, teplo, plyn Stav'!AM95-'Voda, teplo, plyn Stav'!AL95)*4.0752</f>
        <v>366.76799999999997</v>
      </c>
      <c r="AM94" s="1">
        <f>('Voda, teplo, plyn Stav'!AN95-'Voda, teplo, plyn Stav'!AM95)*4.0752</f>
        <v>268.96319999999997</v>
      </c>
      <c r="AN94" s="1">
        <f>('Voda, teplo, plyn Stav'!AO95-'Voda, teplo, plyn Stav'!AN95)*4.0752</f>
        <v>346.392</v>
      </c>
      <c r="AO94" s="1">
        <f>('Voda, teplo, plyn Stav'!AP95-'Voda, teplo, plyn Stav'!AO95)*4.0752</f>
        <v>1116.6047999999998</v>
      </c>
    </row>
    <row r="95" spans="1:41" ht="12" customHeight="1">
      <c r="A95" s="1" t="str">
        <f>'Voda, teplo, plyn Stav'!A96</f>
        <v>H</v>
      </c>
      <c r="B95" s="1">
        <f>'Voda, teplo, plyn Stav'!B96</f>
        <v>214</v>
      </c>
      <c r="C95" s="1">
        <f>'Voda, teplo, plyn Stav'!C96</f>
        <v>0</v>
      </c>
      <c r="D95" s="1" t="str">
        <f>'Voda, teplo, plyn Stav'!D96</f>
        <v>Duno</v>
      </c>
      <c r="E95" s="1" t="str">
        <f>'Voda, teplo, plyn Stav'!E96</f>
        <v>Voda</v>
      </c>
      <c r="F95" s="1">
        <f>'Voda, teplo, plyn Stav'!F96</f>
        <v>82</v>
      </c>
      <c r="G95" s="1" t="str">
        <f>'Voda, teplo, plyn Stav'!G96</f>
        <v>1"</v>
      </c>
      <c r="H95" s="1">
        <f>'Voda, teplo, plyn Stav'!H96</f>
        <v>0</v>
      </c>
      <c r="I95" s="1" t="str">
        <f>'Voda, teplo, plyn Stav'!I96</f>
        <v>21073701</v>
      </c>
      <c r="J95" s="1">
        <f>'Voda, teplo, plyn Stav'!K96-'Voda, teplo, plyn Stav'!J96</f>
        <v>75</v>
      </c>
      <c r="K95" s="1">
        <f>'Voda, teplo, plyn Stav'!L96-'Voda, teplo, plyn Stav'!K96</f>
        <v>57</v>
      </c>
      <c r="L95" s="1">
        <f>'Voda, teplo, plyn Stav'!M96-'Voda, teplo, plyn Stav'!L96</f>
        <v>101</v>
      </c>
      <c r="M95" s="1">
        <f>'Voda, teplo, plyn Stav'!N96-'Voda, teplo, plyn Stav'!M96</f>
        <v>72</v>
      </c>
      <c r="N95" s="1">
        <f>'Voda, teplo, plyn Stav'!O96-'Voda, teplo, plyn Stav'!N96</f>
        <v>69</v>
      </c>
      <c r="O95" s="1">
        <f>'Voda, teplo, plyn Stav'!P96-'Voda, teplo, plyn Stav'!O96</f>
        <v>39</v>
      </c>
      <c r="P95" s="1">
        <f>'Voda, teplo, plyn Stav'!Q96-'Voda, teplo, plyn Stav'!P96</f>
        <v>33</v>
      </c>
      <c r="Q95" s="1">
        <f>'Voda, teplo, plyn Stav'!R96-'Voda, teplo, plyn Stav'!Q96</f>
        <v>67</v>
      </c>
      <c r="R95" s="1">
        <f>'Voda, teplo, plyn Stav'!S96-'Voda, teplo, plyn Stav'!R96</f>
        <v>85</v>
      </c>
      <c r="S95" s="1">
        <f>'Voda, teplo, plyn Stav'!T96-'Voda, teplo, plyn Stav'!S96</f>
        <v>76</v>
      </c>
      <c r="T95" s="1">
        <f>'Voda, teplo, plyn Stav'!U96-'Voda, teplo, plyn Stav'!T96</f>
        <v>51</v>
      </c>
      <c r="U95" s="1">
        <f>'Voda, teplo, plyn Stav'!V96-'Voda, teplo, plyn Stav'!U96</f>
        <v>57</v>
      </c>
      <c r="V95" s="1">
        <f>'Voda, teplo, plyn Stav'!W96-'Voda, teplo, plyn Stav'!V96</f>
        <v>68</v>
      </c>
      <c r="W95" s="1">
        <f>'Voda, teplo, plyn Stav'!X96-'Voda, teplo, plyn Stav'!W96</f>
        <v>98</v>
      </c>
      <c r="X95" s="1">
        <f>'Voda, teplo, plyn Stav'!Y96-'Voda, teplo, plyn Stav'!X96</f>
        <v>80</v>
      </c>
      <c r="Y95" s="1">
        <f>'Voda, teplo, plyn Stav'!Z96-'Voda, teplo, plyn Stav'!Y96</f>
        <v>65</v>
      </c>
      <c r="Z95" s="1">
        <f>'Voda, teplo, plyn Stav'!AA96-'Voda, teplo, plyn Stav'!Z96</f>
        <v>67</v>
      </c>
      <c r="AA95" s="1">
        <f>'Voda, teplo, plyn Stav'!AB96-'Voda, teplo, plyn Stav'!AA96</f>
        <v>70</v>
      </c>
      <c r="AB95" s="1">
        <f>'Voda, teplo, plyn Stav'!AC96-'Voda, teplo, plyn Stav'!AB96</f>
        <v>28</v>
      </c>
      <c r="AC95" s="1">
        <f>'Voda, teplo, plyn Stav'!AD96-'Voda, teplo, plyn Stav'!AC96</f>
        <v>67</v>
      </c>
      <c r="AD95" s="1">
        <f>'Voda, teplo, plyn Stav'!AE96-'Voda, teplo, plyn Stav'!AD96</f>
        <v>96</v>
      </c>
      <c r="AE95" s="1">
        <f>'Voda, teplo, plyn Stav'!AF96-'Voda, teplo, plyn Stav'!AE96</f>
        <v>113</v>
      </c>
      <c r="AF95" s="1">
        <f>'Voda, teplo, plyn Stav'!AG96-'Voda, teplo, plyn Stav'!AF96</f>
        <v>62</v>
      </c>
      <c r="AG95" s="1">
        <f>'Voda, teplo, plyn Stav'!AH96-'Voda, teplo, plyn Stav'!AG96</f>
        <v>68</v>
      </c>
      <c r="AH95" s="1">
        <f>'Voda, teplo, plyn Stav'!AI96-'Voda, teplo, plyn Stav'!AH96</f>
        <v>123</v>
      </c>
      <c r="AI95" s="1">
        <f>'Voda, teplo, plyn Stav'!AJ96-'Voda, teplo, plyn Stav'!AI96</f>
        <v>124</v>
      </c>
      <c r="AJ95" s="1">
        <f>'Voda, teplo, plyn Stav'!AK96-'Voda, teplo, plyn Stav'!AJ96</f>
        <v>138</v>
      </c>
      <c r="AK95" s="1">
        <f>'Voda, teplo, plyn Stav'!AL96-'Voda, teplo, plyn Stav'!AK96</f>
        <v>264</v>
      </c>
      <c r="AL95" s="1">
        <f>'Voda, teplo, plyn Stav'!AM96-'Voda, teplo, plyn Stav'!AL96</f>
        <v>0</v>
      </c>
      <c r="AM95" s="1">
        <f>'Voda, teplo, plyn Stav'!AN96-'Voda, teplo, plyn Stav'!AM96</f>
        <v>0</v>
      </c>
      <c r="AN95" s="1">
        <f>'Voda, teplo, plyn Stav'!AO96-'Voda, teplo, plyn Stav'!AN96</f>
        <v>0</v>
      </c>
      <c r="AO95" s="1">
        <f>'Voda, teplo, plyn Stav'!AP96-'Voda, teplo, plyn Stav'!AO96</f>
        <v>311</v>
      </c>
    </row>
    <row r="96" spans="1:41" ht="12" customHeight="1">
      <c r="A96" s="1" t="str">
        <f>'Voda, teplo, plyn Stav'!A97</f>
        <v>H</v>
      </c>
      <c r="B96" s="1">
        <f>'Voda, teplo, plyn Stav'!B97</f>
        <v>215</v>
      </c>
      <c r="C96" s="1">
        <f>'Voda, teplo, plyn Stav'!C97</f>
        <v>0</v>
      </c>
      <c r="D96" s="1" t="str">
        <f>'Voda, teplo, plyn Stav'!D97</f>
        <v>Duno</v>
      </c>
      <c r="E96" s="1" t="str">
        <f>'Voda, teplo, plyn Stav'!E97</f>
        <v>Voda</v>
      </c>
      <c r="F96" s="1">
        <f>'Voda, teplo, plyn Stav'!F97</f>
        <v>82</v>
      </c>
      <c r="G96" s="1" t="str">
        <f>'Voda, teplo, plyn Stav'!G97</f>
        <v>3/4"</v>
      </c>
      <c r="H96" s="1">
        <f>'Voda, teplo, plyn Stav'!H97</f>
        <v>0</v>
      </c>
      <c r="I96" s="1" t="str">
        <f>'Voda, teplo, plyn Stav'!I97</f>
        <v>8299270-01</v>
      </c>
      <c r="J96" s="1">
        <f>'Voda, teplo, plyn Stav'!K97-'Voda, teplo, plyn Stav'!J97</f>
        <v>3</v>
      </c>
      <c r="K96" s="1">
        <f>'Voda, teplo, plyn Stav'!L97-'Voda, teplo, plyn Stav'!K97</f>
        <v>3</v>
      </c>
      <c r="L96" s="1">
        <f>'Voda, teplo, plyn Stav'!M97-'Voda, teplo, plyn Stav'!L97</f>
        <v>3</v>
      </c>
      <c r="M96" s="1">
        <f>'Voda, teplo, plyn Stav'!N97-'Voda, teplo, plyn Stav'!M97</f>
        <v>5</v>
      </c>
      <c r="N96" s="1">
        <f>'Voda, teplo, plyn Stav'!O97-'Voda, teplo, plyn Stav'!N97</f>
        <v>4</v>
      </c>
      <c r="O96" s="1">
        <f>'Voda, teplo, plyn Stav'!P97-'Voda, teplo, plyn Stav'!O97</f>
        <v>2</v>
      </c>
      <c r="P96" s="1">
        <f>'Voda, teplo, plyn Stav'!Q97-'Voda, teplo, plyn Stav'!P97</f>
        <v>4</v>
      </c>
      <c r="Q96" s="1">
        <f>'Voda, teplo, plyn Stav'!R97-'Voda, teplo, plyn Stav'!Q97</f>
        <v>3</v>
      </c>
      <c r="R96" s="1">
        <f>'Voda, teplo, plyn Stav'!S97-'Voda, teplo, plyn Stav'!R97</f>
        <v>3</v>
      </c>
      <c r="S96" s="1">
        <f>'Voda, teplo, plyn Stav'!T97-'Voda, teplo, plyn Stav'!S97</f>
        <v>2</v>
      </c>
      <c r="T96" s="1">
        <f>'Voda, teplo, plyn Stav'!U97-'Voda, teplo, plyn Stav'!T97</f>
        <v>1</v>
      </c>
      <c r="U96" s="1">
        <f>'Voda, teplo, plyn Stav'!V97-'Voda, teplo, plyn Stav'!U97</f>
        <v>1</v>
      </c>
      <c r="V96" s="1">
        <f>'Voda, teplo, plyn Stav'!W97-'Voda, teplo, plyn Stav'!V97</f>
        <v>0</v>
      </c>
      <c r="W96" s="1">
        <f>'Voda, teplo, plyn Stav'!X97-'Voda, teplo, plyn Stav'!W97</f>
        <v>5</v>
      </c>
      <c r="X96" s="1">
        <f>'Voda, teplo, plyn Stav'!Y97-'Voda, teplo, plyn Stav'!X97</f>
        <v>5</v>
      </c>
      <c r="Y96" s="1">
        <f>'Voda, teplo, plyn Stav'!Z97-'Voda, teplo, plyn Stav'!Y97</f>
        <v>5</v>
      </c>
      <c r="Z96" s="1">
        <f>'Voda, teplo, plyn Stav'!AA97-'Voda, teplo, plyn Stav'!Z97</f>
        <v>10</v>
      </c>
      <c r="AA96" s="1">
        <f>'Voda, teplo, plyn Stav'!AB97-'Voda, teplo, plyn Stav'!AA97</f>
        <v>4</v>
      </c>
      <c r="AB96" s="1">
        <f>'Voda, teplo, plyn Stav'!AC97-'Voda, teplo, plyn Stav'!AB97</f>
        <v>4</v>
      </c>
      <c r="AC96" s="1">
        <f>'Voda, teplo, plyn Stav'!AD97-'Voda, teplo, plyn Stav'!AC97</f>
        <v>3</v>
      </c>
      <c r="AD96" s="1">
        <f>'Voda, teplo, plyn Stav'!AE97-'Voda, teplo, plyn Stav'!AD97</f>
        <v>2</v>
      </c>
      <c r="AE96" s="1">
        <f>'Voda, teplo, plyn Stav'!AF97-'Voda, teplo, plyn Stav'!AE97</f>
        <v>2</v>
      </c>
      <c r="AF96" s="1">
        <f>'Voda, teplo, plyn Stav'!AG97-'Voda, teplo, plyn Stav'!AF97</f>
        <v>2</v>
      </c>
      <c r="AG96" s="1">
        <f>'Voda, teplo, plyn Stav'!AH97-'Voda, teplo, plyn Stav'!AG97</f>
        <v>0</v>
      </c>
      <c r="AH96" s="1">
        <f>'Voda, teplo, plyn Stav'!AI97-'Voda, teplo, plyn Stav'!AH97</f>
        <v>2</v>
      </c>
      <c r="AI96" s="1">
        <f>'Voda, teplo, plyn Stav'!AJ97-'Voda, teplo, plyn Stav'!AI97</f>
        <v>5</v>
      </c>
      <c r="AJ96" s="1">
        <f>'Voda, teplo, plyn Stav'!AK97-'Voda, teplo, plyn Stav'!AJ97</f>
        <v>4</v>
      </c>
      <c r="AK96" s="1">
        <f>'Voda, teplo, plyn Stav'!AL97-'Voda, teplo, plyn Stav'!AK97</f>
        <v>3</v>
      </c>
      <c r="AL96" s="1">
        <f>'Voda, teplo, plyn Stav'!AM97-'Voda, teplo, plyn Stav'!AL97</f>
        <v>0</v>
      </c>
      <c r="AM96" s="1">
        <f>'Voda, teplo, plyn Stav'!AN97-'Voda, teplo, plyn Stav'!AM97</f>
        <v>0</v>
      </c>
      <c r="AN96" s="1">
        <f>'Voda, teplo, plyn Stav'!AO97-'Voda, teplo, plyn Stav'!AN97</f>
        <v>0</v>
      </c>
      <c r="AO96" s="1">
        <f>'Voda, teplo, plyn Stav'!AP97-'Voda, teplo, plyn Stav'!AO97</f>
        <v>0</v>
      </c>
    </row>
    <row r="97" spans="1:81" ht="12" hidden="1" customHeight="1">
      <c r="A97" s="1" t="str">
        <f>'Voda, teplo, plyn Stav'!A98</f>
        <v>H</v>
      </c>
      <c r="B97" s="1">
        <f>'Voda, teplo, plyn Stav'!B98</f>
        <v>240</v>
      </c>
      <c r="C97" s="1" t="str">
        <f>'Voda, teplo, plyn Stav'!C98</f>
        <v>Budova 40/5</v>
      </c>
      <c r="D97" s="1" t="str">
        <f>'Voda, teplo, plyn Stav'!D98</f>
        <v>Dives</v>
      </c>
      <c r="E97" s="1" t="str">
        <f>'Voda, teplo, plyn Stav'!E98</f>
        <v>Plyn</v>
      </c>
      <c r="F97" s="1" t="str">
        <f>'Voda, teplo, plyn Stav'!F98</f>
        <v>40/5</v>
      </c>
      <c r="G97" s="1">
        <f>'Voda, teplo, plyn Stav'!G98</f>
        <v>0</v>
      </c>
      <c r="H97" s="1">
        <f>'Voda, teplo, plyn Stav'!H98</f>
        <v>0</v>
      </c>
      <c r="I97" s="1" t="str">
        <f>'Voda, teplo, plyn Stav'!I98</f>
        <v>NO6830543-045-11-I</v>
      </c>
      <c r="AO97" s="1">
        <f>'Voda, teplo, plyn Stav'!AP98-'Voda, teplo, plyn Stav'!AO98</f>
        <v>0</v>
      </c>
    </row>
    <row r="98" spans="1:81" ht="12" customHeight="1">
      <c r="A98" s="1" t="str">
        <f>'Voda, teplo, plyn Stav'!A99</f>
        <v>H</v>
      </c>
      <c r="B98" s="1">
        <f>'Voda, teplo, plyn Stav'!B99</f>
        <v>201</v>
      </c>
      <c r="C98" s="1">
        <f>'Voda, teplo, plyn Stav'!C99</f>
        <v>0</v>
      </c>
      <c r="D98" s="1" t="str">
        <f>'Voda, teplo, plyn Stav'!D99</f>
        <v>Kompozit</v>
      </c>
      <c r="E98" s="1" t="str">
        <f>'Voda, teplo, plyn Stav'!E99</f>
        <v>Voda</v>
      </c>
      <c r="F98" s="1">
        <f>'Voda, teplo, plyn Stav'!F99</f>
        <v>45</v>
      </c>
      <c r="G98" s="1" t="str">
        <f>'Voda, teplo, plyn Stav'!G99</f>
        <v>1"</v>
      </c>
      <c r="H98" s="1" t="str">
        <f>'Voda, teplo, plyn Stav'!H99</f>
        <v>od 9.12.09</v>
      </c>
      <c r="I98" s="1" t="str">
        <f>'Voda, teplo, plyn Stav'!I99</f>
        <v>430893-07</v>
      </c>
      <c r="T98" s="1">
        <f>'Voda, teplo, plyn Stav'!U99-'Voda, teplo, plyn Stav'!T99</f>
        <v>24</v>
      </c>
      <c r="U98" s="1">
        <f>'Voda, teplo, plyn Stav'!V99-'Voda, teplo, plyn Stav'!U99</f>
        <v>40</v>
      </c>
      <c r="V98" s="1">
        <f>'Voda, teplo, plyn Stav'!W99-'Voda, teplo, plyn Stav'!V99</f>
        <v>34</v>
      </c>
      <c r="W98" s="1">
        <f>'Voda, teplo, plyn Stav'!X99-'Voda, teplo, plyn Stav'!W99</f>
        <v>45</v>
      </c>
      <c r="X98" s="1">
        <f>'Voda, teplo, plyn Stav'!Y99-'Voda, teplo, plyn Stav'!X99</f>
        <v>42</v>
      </c>
      <c r="Y98" s="1">
        <f>'Voda, teplo, plyn Stav'!Z99-'Voda, teplo, plyn Stav'!Y99</f>
        <v>43</v>
      </c>
      <c r="Z98" s="1">
        <f>'Voda, teplo, plyn Stav'!AA99-'Voda, teplo, plyn Stav'!Z99</f>
        <v>32</v>
      </c>
      <c r="AA98" s="1">
        <f>'Voda, teplo, plyn Stav'!AB99-'Voda, teplo, plyn Stav'!AA99</f>
        <v>57</v>
      </c>
      <c r="AB98" s="1">
        <f>'Voda, teplo, plyn Stav'!AC99-'Voda, teplo, plyn Stav'!AB99</f>
        <v>42</v>
      </c>
      <c r="AC98" s="1">
        <f>'Voda, teplo, plyn Stav'!AD99-'Voda, teplo, plyn Stav'!AC99</f>
        <v>44</v>
      </c>
      <c r="AD98" s="1">
        <f>'Voda, teplo, plyn Stav'!AE99-'Voda, teplo, plyn Stav'!AD99</f>
        <v>45</v>
      </c>
      <c r="AE98" s="1">
        <f>'Voda, teplo, plyn Stav'!AF99-'Voda, teplo, plyn Stav'!AE99</f>
        <v>67</v>
      </c>
      <c r="AF98" s="1">
        <f>'Voda, teplo, plyn Stav'!AG99-'Voda, teplo, plyn Stav'!AF99</f>
        <v>32</v>
      </c>
      <c r="AG98" s="1">
        <f>'Voda, teplo, plyn Stav'!AH99-'Voda, teplo, plyn Stav'!AG99</f>
        <v>39</v>
      </c>
      <c r="AH98" s="1">
        <f>'Voda, teplo, plyn Stav'!AI99-'Voda, teplo, plyn Stav'!AH99</f>
        <v>36</v>
      </c>
      <c r="AI98" s="1">
        <f>'Voda, teplo, plyn Stav'!AJ99-'Voda, teplo, plyn Stav'!AI99</f>
        <v>29</v>
      </c>
      <c r="AJ98" s="1">
        <f>'Voda, teplo, plyn Stav'!AK99-'Voda, teplo, plyn Stav'!AJ99</f>
        <v>28</v>
      </c>
      <c r="AK98" s="1">
        <f>'Voda, teplo, plyn Stav'!AL99-'Voda, teplo, plyn Stav'!AK99</f>
        <v>31</v>
      </c>
      <c r="AL98" s="1">
        <f>'Voda, teplo, plyn Stav'!AM99-'Voda, teplo, plyn Stav'!AL99</f>
        <v>29</v>
      </c>
      <c r="AM98" s="1">
        <f>'Voda, teplo, plyn Stav'!AN99-'Voda, teplo, plyn Stav'!AM99</f>
        <v>29</v>
      </c>
      <c r="AN98" s="1">
        <f>'Voda, teplo, plyn Stav'!AO99-'Voda, teplo, plyn Stav'!AN99</f>
        <v>37</v>
      </c>
      <c r="AO98" s="1">
        <f>'Voda, teplo, plyn Stav'!AP99-'Voda, teplo, plyn Stav'!AO99</f>
        <v>32</v>
      </c>
      <c r="AP98" s="1">
        <f>'Voda, teplo, plyn Stav'!AQ99-'Voda, teplo, plyn Stav'!AP99</f>
        <v>33</v>
      </c>
      <c r="AQ98" s="1">
        <f>'Voda, teplo, plyn Stav'!AR99-'Voda, teplo, plyn Stav'!AQ99</f>
        <v>67</v>
      </c>
      <c r="AR98" s="1">
        <f>'Voda, teplo, plyn Stav'!AS99-'Voda, teplo, plyn Stav'!AR99</f>
        <v>60</v>
      </c>
      <c r="AS98" s="1">
        <f>'Voda, teplo, plyn Stav'!AT99-'Voda, teplo, plyn Stav'!AS99</f>
        <v>24</v>
      </c>
      <c r="AT98" s="1">
        <f>'Voda, teplo, plyn Stav'!AU99-'Voda, teplo, plyn Stav'!AT99</f>
        <v>42</v>
      </c>
      <c r="AU98" s="1">
        <f>'Voda, teplo, plyn Stav'!AV99-'Voda, teplo, plyn Stav'!AU99</f>
        <v>43</v>
      </c>
      <c r="AV98" s="1">
        <f>'Voda, teplo, plyn Stav'!AW99-'Voda, teplo, plyn Stav'!AV99</f>
        <v>66</v>
      </c>
      <c r="AW98" s="1">
        <f>'Voda, teplo, plyn Stav'!AX99-'Voda, teplo, plyn Stav'!AW99</f>
        <v>0</v>
      </c>
    </row>
    <row r="99" spans="1:81" ht="12" hidden="1" customHeight="1">
      <c r="A99" s="1" t="str">
        <f>'Voda, teplo, plyn Stav'!A100</f>
        <v>H</v>
      </c>
      <c r="B99" s="1">
        <f>'Voda, teplo, plyn Stav'!B100</f>
        <v>202</v>
      </c>
      <c r="C99" s="1">
        <f>'Voda, teplo, plyn Stav'!C100</f>
        <v>0</v>
      </c>
      <c r="D99" s="1" t="str">
        <f>'Voda, teplo, plyn Stav'!D100</f>
        <v>Kompozit</v>
      </c>
      <c r="E99" s="1" t="str">
        <f>'Voda, teplo, plyn Stav'!E100</f>
        <v>Plyn</v>
      </c>
      <c r="F99" s="1">
        <f>'Voda, teplo, plyn Stav'!F100</f>
        <v>45</v>
      </c>
      <c r="G99" s="1" t="str">
        <f>'Voda, teplo, plyn Stav'!G100</f>
        <v>65mm</v>
      </c>
      <c r="H99" s="1" t="str">
        <f>'Voda, teplo, plyn Stav'!H100</f>
        <v>od 9.12.09</v>
      </c>
      <c r="I99" s="1" t="str">
        <f>'Voda, teplo, plyn Stav'!I100</f>
        <v>2-333-71-C</v>
      </c>
      <c r="T99" s="1">
        <f>'Voda, teplo, plyn Stav'!U100-'Voda, teplo, plyn Stav'!T100</f>
        <v>4775</v>
      </c>
      <c r="U99" s="1">
        <f>'Voda, teplo, plyn Stav'!V100-'Voda, teplo, plyn Stav'!U100</f>
        <v>9160</v>
      </c>
      <c r="V99" s="1">
        <f>'Voda, teplo, plyn Stav'!W100-'Voda, teplo, plyn Stav'!V100</f>
        <v>8013</v>
      </c>
      <c r="W99" s="1">
        <f>'Voda, teplo, plyn Stav'!X100-'Voda, teplo, plyn Stav'!W100</f>
        <v>7432</v>
      </c>
      <c r="X99" s="1">
        <f>'Voda, teplo, plyn Stav'!Y100-'Voda, teplo, plyn Stav'!X100</f>
        <v>3148</v>
      </c>
      <c r="Y99" s="1">
        <f>'Voda, teplo, plyn Stav'!Z100-'Voda, teplo, plyn Stav'!Y100</f>
        <v>1926</v>
      </c>
      <c r="Z99" s="1">
        <f>'Voda, teplo, plyn Stav'!AA100-'Voda, teplo, plyn Stav'!Z100</f>
        <v>609</v>
      </c>
      <c r="AA99" s="1">
        <f>'Voda, teplo, plyn Stav'!AB100-'Voda, teplo, plyn Stav'!AA100</f>
        <v>10</v>
      </c>
      <c r="AB99" s="1">
        <f>'Voda, teplo, plyn Stav'!AC100-'Voda, teplo, plyn Stav'!AB100</f>
        <v>31</v>
      </c>
      <c r="AC99" s="1">
        <f>'Voda, teplo, plyn Stav'!AD100-'Voda, teplo, plyn Stav'!AC100</f>
        <v>620</v>
      </c>
      <c r="AD99" s="1">
        <f>'Voda, teplo, plyn Stav'!AE100-'Voda, teplo, plyn Stav'!AD100</f>
        <v>3229</v>
      </c>
      <c r="AE99" s="1">
        <f>'Voda, teplo, plyn Stav'!AF100-'Voda, teplo, plyn Stav'!AE100</f>
        <v>6019</v>
      </c>
      <c r="AF99" s="1">
        <f>'Voda, teplo, plyn Stav'!AG100-'Voda, teplo, plyn Stav'!AF100</f>
        <v>10663</v>
      </c>
      <c r="AG99" s="1">
        <v>10834</v>
      </c>
      <c r="AH99" s="1">
        <f>'Voda, teplo, plyn Stav'!AI100-'Voda, teplo, plyn Stav'!AH100</f>
        <v>7968</v>
      </c>
      <c r="AI99" s="1">
        <f>'Voda, teplo, plyn Stav'!AJ100-'Voda, teplo, plyn Stav'!AI100</f>
        <v>6726</v>
      </c>
      <c r="AJ99" s="1">
        <f>'Voda, teplo, plyn Stav'!AK100-'Voda, teplo, plyn Stav'!AJ100</f>
        <v>2452</v>
      </c>
      <c r="AK99" s="1">
        <f>'Voda, teplo, plyn Stav'!AL100-'Voda, teplo, plyn Stav'!AK100</f>
        <v>1085</v>
      </c>
      <c r="AL99" s="1">
        <f>'Voda, teplo, plyn Stav'!AM100-'Voda, teplo, plyn Stav'!AL100</f>
        <v>54</v>
      </c>
      <c r="AM99" s="1">
        <f>'Voda, teplo, plyn Stav'!AN100-'Voda, teplo, plyn Stav'!AM100</f>
        <v>48</v>
      </c>
      <c r="AN99" s="1">
        <f>'Voda, teplo, plyn Stav'!AO100-'Voda, teplo, plyn Stav'!AN100</f>
        <v>61</v>
      </c>
      <c r="AO99" s="1">
        <f>'Voda, teplo, plyn Stav'!AP100-'Voda, teplo, plyn Stav'!AO100</f>
        <v>229</v>
      </c>
      <c r="AP99" s="1">
        <f>'Voda, teplo, plyn Stav'!AQ100-'Voda, teplo, plyn Stav'!AP100</f>
        <v>3392</v>
      </c>
      <c r="AQ99" s="1">
        <f>'Voda, teplo, plyn Stav'!AR100-'Voda, teplo, plyn Stav'!AQ100</f>
        <v>7728</v>
      </c>
      <c r="AR99" s="1">
        <f>'Voda, teplo, plyn Stav'!AS100-'Voda, teplo, plyn Stav'!AR100</f>
        <v>7455</v>
      </c>
      <c r="AS99" s="1">
        <f>'Voda, teplo, plyn Stav'!AT100-'Voda, teplo, plyn Stav'!AS100</f>
        <v>9931</v>
      </c>
      <c r="AT99" s="1">
        <f>'Voda, teplo, plyn Stav'!AU100-'Voda, teplo, plyn Stav'!AT100</f>
        <v>10424</v>
      </c>
      <c r="AU99" s="1">
        <f>'Voda, teplo, plyn Stav'!AV100-'Voda, teplo, plyn Stav'!AU100</f>
        <v>4189</v>
      </c>
      <c r="AV99" s="1">
        <f>'Voda, teplo, plyn Stav'!AW100-'Voda, teplo, plyn Stav'!AV100</f>
        <v>2279</v>
      </c>
      <c r="AW99" s="1">
        <f>'Voda, teplo, plyn Stav'!AX100-'Voda, teplo, plyn Stav'!AW100</f>
        <v>0</v>
      </c>
    </row>
    <row r="100" spans="1:81" ht="12" customHeight="1">
      <c r="A100" s="1" t="str">
        <f>'Voda, teplo, plyn Stav'!A101</f>
        <v>H</v>
      </c>
      <c r="B100" s="1">
        <f>'Voda, teplo, plyn Stav'!B101</f>
        <v>203</v>
      </c>
      <c r="C100" s="1">
        <f>'Voda, teplo, plyn Stav'!C101</f>
        <v>0</v>
      </c>
      <c r="D100" s="1" t="str">
        <f>'Voda, teplo, plyn Stav'!D101</f>
        <v>TPS</v>
      </c>
      <c r="E100" s="1" t="str">
        <f>'Voda, teplo, plyn Stav'!E101</f>
        <v>Voda</v>
      </c>
      <c r="F100" s="1">
        <f>'Voda, teplo, plyn Stav'!F101</f>
        <v>84</v>
      </c>
      <c r="G100" s="1" t="str">
        <f>'Voda, teplo, plyn Stav'!G101</f>
        <v>2"</v>
      </c>
      <c r="H100" s="1">
        <f>'Voda, teplo, plyn Stav'!H101</f>
        <v>0</v>
      </c>
      <c r="I100" s="1" t="str">
        <f>'Voda, teplo, plyn Stav'!I101</f>
        <v>9461997-03</v>
      </c>
      <c r="T100" s="1">
        <f>'Voda, teplo, plyn Stav'!U101-'Voda, teplo, plyn Stav'!T101</f>
        <v>543</v>
      </c>
      <c r="U100" s="1">
        <f>'Voda, teplo, plyn Stav'!V101-'Voda, teplo, plyn Stav'!U101</f>
        <v>163</v>
      </c>
      <c r="V100" s="1">
        <f>'Voda, teplo, plyn Stav'!W101-'Voda, teplo, plyn Stav'!V101</f>
        <v>200</v>
      </c>
      <c r="W100" s="1">
        <f>'Voda, teplo, plyn Stav'!X101-'Voda, teplo, plyn Stav'!W101</f>
        <v>234</v>
      </c>
      <c r="X100" s="1">
        <f>'Voda, teplo, plyn Stav'!Y101-'Voda, teplo, plyn Stav'!X101</f>
        <v>233</v>
      </c>
      <c r="Y100" s="1">
        <f>'Voda, teplo, plyn Stav'!Z101-'Voda, teplo, plyn Stav'!Y101</f>
        <v>228</v>
      </c>
      <c r="Z100" s="1">
        <f>'Voda, teplo, plyn Stav'!AA101-'Voda, teplo, plyn Stav'!Z101</f>
        <v>252</v>
      </c>
      <c r="AA100" s="1">
        <f>'Voda, teplo, plyn Stav'!AB101-'Voda, teplo, plyn Stav'!AA101</f>
        <v>249</v>
      </c>
      <c r="AB100" s="1">
        <f>'Voda, teplo, plyn Stav'!AC101-'Voda, teplo, plyn Stav'!AB101</f>
        <v>292</v>
      </c>
      <c r="AC100" s="1">
        <f>'Voda, teplo, plyn Stav'!AD101-'Voda, teplo, plyn Stav'!AC101</f>
        <v>262</v>
      </c>
      <c r="AD100" s="1">
        <f>'Voda, teplo, plyn Stav'!AE101-'Voda, teplo, plyn Stav'!AD101</f>
        <v>270</v>
      </c>
      <c r="AE100" s="1">
        <f>'Voda, teplo, plyn Stav'!AF101-'Voda, teplo, plyn Stav'!AE101</f>
        <v>305</v>
      </c>
      <c r="AF100" s="1">
        <f>'Voda, teplo, plyn Stav'!AG101-'Voda, teplo, plyn Stav'!AF101</f>
        <v>288</v>
      </c>
      <c r="AG100" s="1">
        <v>10834</v>
      </c>
      <c r="AH100" s="1">
        <f>'Voda, teplo, plyn Stav'!AI101-'Voda, teplo, plyn Stav'!AH101</f>
        <v>543</v>
      </c>
      <c r="AI100" s="1">
        <f>'Voda, teplo, plyn Stav'!AJ101-'Voda, teplo, plyn Stav'!AI101</f>
        <v>375</v>
      </c>
      <c r="AJ100" s="1">
        <f>'Voda, teplo, plyn Stav'!AK101-'Voda, teplo, plyn Stav'!AJ101</f>
        <v>348</v>
      </c>
      <c r="AK100" s="1">
        <f>'Voda, teplo, plyn Stav'!AL101-'Voda, teplo, plyn Stav'!AK101</f>
        <v>409</v>
      </c>
      <c r="AL100" s="1">
        <f>'Voda, teplo, plyn Stav'!AM101-'Voda, teplo, plyn Stav'!AL101</f>
        <v>522</v>
      </c>
      <c r="AM100" s="1">
        <f>'Voda, teplo, plyn Stav'!AN101-'Voda, teplo, plyn Stav'!AM101</f>
        <v>182</v>
      </c>
      <c r="AN100" s="1">
        <f>'Voda, teplo, plyn Stav'!AO101-'Voda, teplo, plyn Stav'!AN101</f>
        <v>223</v>
      </c>
      <c r="AO100" s="1">
        <f>'Voda, teplo, plyn Stav'!AP101-'Voda, teplo, plyn Stav'!AO101</f>
        <v>207</v>
      </c>
      <c r="AP100" s="1">
        <f>'Voda, teplo, plyn Stav'!AQ101-'Voda, teplo, plyn Stav'!AP101</f>
        <v>232</v>
      </c>
      <c r="AQ100" s="1">
        <f>'Voda, teplo, plyn Stav'!AR101-'Voda, teplo, plyn Stav'!AQ101</f>
        <v>245</v>
      </c>
      <c r="AR100" s="1">
        <f>'Voda, teplo, plyn Stav'!AS101-'Voda, teplo, plyn Stav'!AR101</f>
        <v>203</v>
      </c>
      <c r="AS100" s="1">
        <f>'Voda, teplo, plyn Stav'!AT101-'Voda, teplo, plyn Stav'!AS101</f>
        <v>269</v>
      </c>
      <c r="AT100" s="1">
        <f>'Voda, teplo, plyn Stav'!AU101-'Voda, teplo, plyn Stav'!AT101</f>
        <v>288</v>
      </c>
      <c r="AU100" s="1">
        <f>'Voda, teplo, plyn Stav'!AV101-'Voda, teplo, plyn Stav'!AU101</f>
        <v>304</v>
      </c>
      <c r="AV100" s="1">
        <f>'Voda, teplo, plyn Stav'!AW101-'Voda, teplo, plyn Stav'!AV101</f>
        <v>308</v>
      </c>
      <c r="AW100" s="1">
        <f>'Voda, teplo, plyn Stav'!AX101-'Voda, teplo, plyn Stav'!AW101</f>
        <v>364</v>
      </c>
      <c r="AX100" s="1">
        <f>'Voda, teplo, plyn Stav'!AY101-'Voda, teplo, plyn Stav'!AX101</f>
        <v>421</v>
      </c>
      <c r="AY100" s="1">
        <f>'Voda, teplo, plyn Stav'!AZ101-'Voda, teplo, plyn Stav'!AY101</f>
        <v>475</v>
      </c>
      <c r="AZ100" s="1">
        <f>'Voda, teplo, plyn Stav'!BA101-'Voda, teplo, plyn Stav'!AZ101</f>
        <v>429</v>
      </c>
    </row>
    <row r="101" spans="1:81" ht="12" customHeight="1">
      <c r="A101" s="1" t="str">
        <f>'Voda, teplo, plyn Stav'!A102</f>
        <v>H</v>
      </c>
      <c r="B101" s="1">
        <f>'Voda, teplo, plyn Stav'!B102</f>
        <v>0</v>
      </c>
      <c r="C101" s="1" t="str">
        <f>'Voda, teplo, plyn Stav'!C102</f>
        <v>Becker</v>
      </c>
      <c r="D101" s="1" t="str">
        <f>'Voda, teplo, plyn Stav'!D102</f>
        <v>Becker Bohemia</v>
      </c>
      <c r="E101" s="1" t="str">
        <f>'Voda, teplo, plyn Stav'!E102</f>
        <v>Voda</v>
      </c>
      <c r="F101" s="1" t="str">
        <f>'Voda, teplo, plyn Stav'!F102</f>
        <v>Becker</v>
      </c>
      <c r="G101" s="1">
        <f>'Voda, teplo, plyn Stav'!G102</f>
        <v>0</v>
      </c>
      <c r="H101" s="1">
        <f>'Voda, teplo, plyn Stav'!H102</f>
        <v>0</v>
      </c>
      <c r="I101" s="1" t="str">
        <f>'Voda, teplo, plyn Stav'!I102</f>
        <v>8299270-01</v>
      </c>
      <c r="AX101" s="1">
        <f>('Voda, teplo, plyn Stav'!AY102-'Voda, teplo, plyn Stav'!AX102)</f>
        <v>0</v>
      </c>
      <c r="AY101" s="1">
        <f>('Voda, teplo, plyn Stav'!AZ102-'Voda, teplo, plyn Stav'!AY102)</f>
        <v>0</v>
      </c>
      <c r="AZ101" s="1">
        <f>('Voda, teplo, plyn Stav'!BA102-'Voda, teplo, plyn Stav'!AZ102)</f>
        <v>0</v>
      </c>
    </row>
    <row r="102" spans="1:81" ht="12" customHeight="1">
      <c r="A102" s="1" t="str">
        <f>'Voda, teplo, plyn Stav'!A103</f>
        <v>H</v>
      </c>
      <c r="B102" s="1">
        <f>'Voda, teplo, plyn Stav'!B103</f>
        <v>233</v>
      </c>
      <c r="C102" s="1" t="str">
        <f>'Voda, teplo, plyn Stav'!C103</f>
        <v>Budova 16</v>
      </c>
      <c r="D102" s="1" t="str">
        <f>'Voda, teplo, plyn Stav'!D103</f>
        <v>Statech</v>
      </c>
      <c r="E102" s="1" t="str">
        <f>'Voda, teplo, plyn Stav'!E103</f>
        <v>Voda</v>
      </c>
      <c r="F102" s="1">
        <f>'Voda, teplo, plyn Stav'!F103</f>
        <v>16</v>
      </c>
      <c r="G102" s="1" t="str">
        <f>'Voda, teplo, plyn Stav'!G103</f>
        <v>3/4"</v>
      </c>
      <c r="H102" s="1" t="str">
        <f>'Voda, teplo, plyn Stav'!H103</f>
        <v>Myčka</v>
      </c>
      <c r="I102" s="1" t="str">
        <f>'Voda, teplo, plyn Stav'!I103</f>
        <v>659402/11</v>
      </c>
      <c r="AO102" s="1">
        <f>'Voda, teplo, plyn Stav'!AP103-'Voda, teplo, plyn Stav'!AO103</f>
        <v>0</v>
      </c>
      <c r="AP102" s="1">
        <f>'Voda, teplo, plyn Stav'!AQ103-'Voda, teplo, plyn Stav'!AP103</f>
        <v>0</v>
      </c>
      <c r="AQ102" s="1">
        <f>'Voda, teplo, plyn Stav'!AR103-'Voda, teplo, plyn Stav'!AQ103</f>
        <v>0</v>
      </c>
      <c r="AR102" s="1">
        <f>'Voda, teplo, plyn Stav'!AS103-'Voda, teplo, plyn Stav'!AR103</f>
        <v>0</v>
      </c>
      <c r="AS102" s="1">
        <f>'Voda, teplo, plyn Stav'!AT103-'Voda, teplo, plyn Stav'!AS103</f>
        <v>6</v>
      </c>
      <c r="AT102" s="1">
        <f>'Voda, teplo, plyn Stav'!AU103-'Voda, teplo, plyn Stav'!AT103</f>
        <v>0</v>
      </c>
      <c r="AU102" s="1">
        <f>'Voda, teplo, plyn Stav'!AV103-'Voda, teplo, plyn Stav'!AU103</f>
        <v>3</v>
      </c>
      <c r="AV102" s="1">
        <f>'Voda, teplo, plyn Stav'!AW103-'Voda, teplo, plyn Stav'!AV103</f>
        <v>4</v>
      </c>
      <c r="AW102" s="1">
        <f>'Voda, teplo, plyn Stav'!AX103-'Voda, teplo, plyn Stav'!AW103</f>
        <v>2</v>
      </c>
      <c r="AX102" s="1">
        <f>'Voda, teplo, plyn Stav'!AY103-'Voda, teplo, plyn Stav'!AX103</f>
        <v>0</v>
      </c>
      <c r="AY102" s="1">
        <f>'Voda, teplo, plyn Stav'!AZ103-'Voda, teplo, plyn Stav'!AY103</f>
        <v>0</v>
      </c>
      <c r="AZ102" s="1">
        <f>'Voda, teplo, plyn Stav'!BA103-'Voda, teplo, plyn Stav'!AZ103</f>
        <v>2</v>
      </c>
      <c r="BA102" s="1">
        <f>'Voda, teplo, plyn Stav'!BB103-'Voda, teplo, plyn Stav'!BA103</f>
        <v>0</v>
      </c>
      <c r="BB102" s="1">
        <f>'Voda, teplo, plyn Stav'!BC103-'Voda, teplo, plyn Stav'!BB103</f>
        <v>2</v>
      </c>
      <c r="BC102" s="1">
        <f>'Voda, teplo, plyn Stav'!BD103-'Voda, teplo, plyn Stav'!BC103</f>
        <v>0</v>
      </c>
      <c r="BD102" s="1">
        <f>'Voda, teplo, plyn Stav'!BE103-'Voda, teplo, plyn Stav'!BD103</f>
        <v>0</v>
      </c>
      <c r="BE102" s="1">
        <f>'Voda, teplo, plyn Stav'!BF103-'Voda, teplo, plyn Stav'!BE103</f>
        <v>0</v>
      </c>
    </row>
    <row r="103" spans="1:81" ht="12" customHeight="1">
      <c r="A103" s="1" t="str">
        <f>'Voda, teplo, plyn Stav'!A104</f>
        <v>H</v>
      </c>
      <c r="B103" s="1">
        <f>'Voda, teplo, plyn Stav'!B104</f>
        <v>0</v>
      </c>
      <c r="C103" s="1" t="str">
        <f>'Voda, teplo, plyn Stav'!C104</f>
        <v>Becker</v>
      </c>
      <c r="D103" s="1" t="str">
        <f>'Voda, teplo, plyn Stav'!D104</f>
        <v>Becker Bohemia</v>
      </c>
      <c r="E103" s="1" t="str">
        <f>'Voda, teplo, plyn Stav'!E104</f>
        <v>Voda</v>
      </c>
      <c r="F103" s="1" t="str">
        <f>'Voda, teplo, plyn Stav'!F104</f>
        <v>Becker</v>
      </c>
      <c r="G103" s="1">
        <f>'Voda, teplo, plyn Stav'!G104</f>
        <v>0</v>
      </c>
      <c r="H103" s="1">
        <f>'Voda, teplo, plyn Stav'!H104</f>
        <v>0</v>
      </c>
      <c r="I103" s="1" t="str">
        <f>'Voda, teplo, plyn Stav'!I104</f>
        <v>21073701</v>
      </c>
      <c r="AX103" s="1">
        <f>('Voda, teplo, plyn Stav'!AY104-'Voda, teplo, plyn Stav'!AX104)</f>
        <v>0</v>
      </c>
      <c r="AY103" s="1">
        <f>('Voda, teplo, plyn Stav'!AZ104-'Voda, teplo, plyn Stav'!AY104)</f>
        <v>0</v>
      </c>
      <c r="AZ103" s="1">
        <f>('Voda, teplo, plyn Stav'!BA104-'Voda, teplo, plyn Stav'!AZ104)</f>
        <v>0</v>
      </c>
      <c r="BB103" s="1">
        <f>('Voda, teplo, plyn Stav'!BC104-'Voda, teplo, plyn Stav'!BB104)</f>
        <v>18</v>
      </c>
      <c r="BC103" s="1">
        <f>('Voda, teplo, plyn Stav'!BD104-'Voda, teplo, plyn Stav'!BC104)</f>
        <v>12</v>
      </c>
      <c r="BD103" s="1">
        <f>('Voda, teplo, plyn Stav'!BE104-'Voda, teplo, plyn Stav'!BD104)</f>
        <v>12</v>
      </c>
      <c r="BE103" s="1">
        <f>('Voda, teplo, plyn Stav'!BF104-'Voda, teplo, plyn Stav'!BE104)</f>
        <v>15</v>
      </c>
      <c r="BF103" s="1">
        <f>('Voda, teplo, plyn Stav'!BG104-'Voda, teplo, plyn Stav'!BF104)</f>
        <v>16</v>
      </c>
      <c r="BG103" s="1">
        <f>('Voda, teplo, plyn Stav'!BH104-'Voda, teplo, plyn Stav'!BG104)</f>
        <v>8</v>
      </c>
    </row>
    <row r="104" spans="1:81" ht="12" hidden="1" customHeight="1">
      <c r="A104" s="1" t="str">
        <f>'Voda, teplo, plyn Stav'!A105</f>
        <v>H</v>
      </c>
      <c r="B104" s="1">
        <f>'Voda, teplo, plyn Stav'!B105</f>
        <v>207</v>
      </c>
      <c r="C104" s="1" t="str">
        <f>'Voda, teplo, plyn Stav'!C105</f>
        <v>Budova 5</v>
      </c>
      <c r="D104" s="1" t="str">
        <f>'Voda, teplo, plyn Stav'!D105</f>
        <v>Halíř a Diviš</v>
      </c>
      <c r="E104" s="1" t="str">
        <f>'Voda, teplo, plyn Stav'!E105</f>
        <v>Plyn</v>
      </c>
      <c r="F104" s="1">
        <f>'Voda, teplo, plyn Stav'!F105</f>
        <v>5</v>
      </c>
      <c r="G104" s="1" t="str">
        <f>'Voda, teplo, plyn Stav'!G105</f>
        <v>2"</v>
      </c>
      <c r="H104" s="1">
        <f>'Voda, teplo, plyn Stav'!H105</f>
        <v>0</v>
      </c>
      <c r="I104" s="1" t="str">
        <f>'Voda, teplo, plyn Stav'!I105</f>
        <v>1498</v>
      </c>
      <c r="J104" s="1">
        <f>'Voda, teplo, plyn Stav'!K105-'Voda, teplo, plyn Stav'!J105</f>
        <v>3556</v>
      </c>
      <c r="K104" s="1">
        <f>'Voda, teplo, plyn Stav'!L105-'Voda, teplo, plyn Stav'!K105</f>
        <v>2435</v>
      </c>
      <c r="L104" s="1">
        <f>'Voda, teplo, plyn Stav'!M105-'Voda, teplo, plyn Stav'!L105</f>
        <v>465</v>
      </c>
      <c r="M104" s="1">
        <f>'Voda, teplo, plyn Stav'!N105-'Voda, teplo, plyn Stav'!M105</f>
        <v>49</v>
      </c>
      <c r="N104" s="1">
        <f>'Voda, teplo, plyn Stav'!O105-'Voda, teplo, plyn Stav'!N105</f>
        <v>1</v>
      </c>
      <c r="O104" s="1">
        <f>'Voda, teplo, plyn Stav'!P105-'Voda, teplo, plyn Stav'!O105</f>
        <v>0</v>
      </c>
      <c r="P104" s="1">
        <f>'Voda, teplo, plyn Stav'!Q105-'Voda, teplo, plyn Stav'!P105</f>
        <v>0</v>
      </c>
      <c r="Q104" s="1">
        <f>'Voda, teplo, plyn Stav'!R105-'Voda, teplo, plyn Stav'!Q105</f>
        <v>0</v>
      </c>
      <c r="R104" s="1">
        <f>'Voda, teplo, plyn Stav'!S105-'Voda, teplo, plyn Stav'!R105</f>
        <v>1165</v>
      </c>
      <c r="S104" s="1">
        <f>'Voda, teplo, plyn Stav'!T105-'Voda, teplo, plyn Stav'!S105</f>
        <v>1642</v>
      </c>
      <c r="T104" s="1">
        <f>'Voda, teplo, plyn Stav'!U105-'Voda, teplo, plyn Stav'!T105</f>
        <v>1539</v>
      </c>
      <c r="U104" s="1">
        <f>'Voda, teplo, plyn Stav'!V105-'Voda, teplo, plyn Stav'!U105</f>
        <v>3202</v>
      </c>
      <c r="V104" s="1">
        <f>'Voda, teplo, plyn Stav'!W105-'Voda, teplo, plyn Stav'!V105</f>
        <v>3255</v>
      </c>
      <c r="W104" s="1">
        <f>'Voda, teplo, plyn Stav'!X105-'Voda, teplo, plyn Stav'!W105</f>
        <v>2481</v>
      </c>
      <c r="X104" s="1">
        <f>'Voda, teplo, plyn Stav'!Y105-'Voda, teplo, plyn Stav'!X105</f>
        <v>923</v>
      </c>
      <c r="Y104" s="1">
        <f>'Voda, teplo, plyn Stav'!Z105-'Voda, teplo, plyn Stav'!Y105</f>
        <v>25</v>
      </c>
      <c r="Z104" s="1">
        <f>'Voda, teplo, plyn Stav'!AA105-'Voda, teplo, plyn Stav'!Z105</f>
        <v>0</v>
      </c>
      <c r="AA104" s="1">
        <f>'Voda, teplo, plyn Stav'!AB105-'Voda, teplo, plyn Stav'!AA105</f>
        <v>0</v>
      </c>
      <c r="AB104" s="1">
        <f>'Voda, teplo, plyn Stav'!AC105-'Voda, teplo, plyn Stav'!AB105</f>
        <v>0</v>
      </c>
      <c r="AC104" s="1">
        <f>'Voda, teplo, plyn Stav'!AD105-'Voda, teplo, plyn Stav'!AC105</f>
        <v>69</v>
      </c>
      <c r="AD104" s="1">
        <f>'Voda, teplo, plyn Stav'!AE105-'Voda, teplo, plyn Stav'!AD105</f>
        <v>950</v>
      </c>
      <c r="AE104" s="1">
        <f>'Voda, teplo, plyn Stav'!AF105-'Voda, teplo, plyn Stav'!AE105</f>
        <v>1788</v>
      </c>
      <c r="AF104" s="1">
        <f>'Voda, teplo, plyn Stav'!AG105-'Voda, teplo, plyn Stav'!AF105</f>
        <v>2538</v>
      </c>
      <c r="AG104" s="1">
        <f>'Voda, teplo, plyn Stav'!AH105-'Voda, teplo, plyn Stav'!AG105</f>
        <v>2929</v>
      </c>
      <c r="AH104" s="1">
        <f>'Voda, teplo, plyn Stav'!AI105-'Voda, teplo, plyn Stav'!AH105</f>
        <v>2935</v>
      </c>
      <c r="AI104" s="1">
        <f>'Voda, teplo, plyn Stav'!AJ105-'Voda, teplo, plyn Stav'!AI105</f>
        <v>2038</v>
      </c>
      <c r="AJ104" s="1">
        <f>'Voda, teplo, plyn Stav'!AK105-'Voda, teplo, plyn Stav'!AJ105</f>
        <v>403</v>
      </c>
      <c r="AK104" s="1">
        <f>'Voda, teplo, plyn Stav'!AL105-'Voda, teplo, plyn Stav'!AK105</f>
        <v>27</v>
      </c>
      <c r="AL104" s="1">
        <f>'Voda, teplo, plyn Stav'!AM105-'Voda, teplo, plyn Stav'!AL105</f>
        <v>0</v>
      </c>
      <c r="AM104" s="1">
        <f>'Voda, teplo, plyn Stav'!AN105-'Voda, teplo, plyn Stav'!AM105</f>
        <v>0</v>
      </c>
      <c r="AN104" s="1">
        <f>'Voda, teplo, plyn Stav'!AO105-'Voda, teplo, plyn Stav'!AN105</f>
        <v>0</v>
      </c>
      <c r="AO104" s="1">
        <f>'Voda, teplo, plyn Stav'!AP105-'Voda, teplo, plyn Stav'!AO105</f>
        <v>0</v>
      </c>
      <c r="AP104" s="1">
        <f>'Voda, teplo, plyn Stav'!AQ105-'Voda, teplo, plyn Stav'!AP105</f>
        <v>671</v>
      </c>
      <c r="AQ104" s="1">
        <f>'Voda, teplo, plyn Stav'!AR105-'Voda, teplo, plyn Stav'!AQ105</f>
        <v>2217</v>
      </c>
      <c r="AR104" s="1">
        <f>'Voda, teplo, plyn Stav'!AS105-'Voda, teplo, plyn Stav'!AR105</f>
        <v>2071</v>
      </c>
      <c r="AS104" s="1">
        <f>'Voda, teplo, plyn Stav'!AT105-'Voda, teplo, plyn Stav'!AS105</f>
        <v>3043</v>
      </c>
      <c r="AT104" s="1">
        <f>'Voda, teplo, plyn Stav'!AU105-'Voda, teplo, plyn Stav'!AT105</f>
        <v>3418</v>
      </c>
      <c r="AU104" s="1">
        <f>'Voda, teplo, plyn Stav'!AV105-'Voda, teplo, plyn Stav'!AU105</f>
        <v>1525</v>
      </c>
      <c r="AV104" s="1">
        <f>'Voda, teplo, plyn Stav'!AW105-'Voda, teplo, plyn Stav'!AV105</f>
        <v>780</v>
      </c>
      <c r="AW104" s="1">
        <f>'Voda, teplo, plyn Stav'!AX105-'Voda, teplo, plyn Stav'!AW105</f>
        <v>1</v>
      </c>
      <c r="AX104" s="1">
        <f>'Voda, teplo, plyn Stav'!AY105-'Voda, teplo, plyn Stav'!AX105</f>
        <v>0</v>
      </c>
      <c r="AY104" s="1">
        <f>'Voda, teplo, plyn Stav'!AZ105-'Voda, teplo, plyn Stav'!AY105</f>
        <v>0</v>
      </c>
      <c r="AZ104" s="1">
        <f>'Voda, teplo, plyn Stav'!BA105-'Voda, teplo, plyn Stav'!AZ105</f>
        <v>0</v>
      </c>
      <c r="BA104" s="1">
        <f>'Voda, teplo, plyn Stav'!BB105-'Voda, teplo, plyn Stav'!BA105</f>
        <v>10</v>
      </c>
      <c r="BB104" s="1">
        <f>'Voda, teplo, plyn Stav'!BC105-'Voda, teplo, plyn Stav'!BB105</f>
        <v>922</v>
      </c>
      <c r="BC104" s="1">
        <f>'Voda, teplo, plyn Stav'!BD105-'Voda, teplo, plyn Stav'!BC105</f>
        <v>2021</v>
      </c>
      <c r="BD104" s="1">
        <f>'Voda, teplo, plyn Stav'!BE105-'Voda, teplo, plyn Stav'!BD105</f>
        <v>2082</v>
      </c>
      <c r="BE104" s="1">
        <f>'Voda, teplo, plyn Stav'!BF105-'Voda, teplo, plyn Stav'!BE105</f>
        <v>2625</v>
      </c>
      <c r="BF104" s="1">
        <f>'Voda, teplo, plyn Stav'!BG105-'Voda, teplo, plyn Stav'!BF105</f>
        <v>229</v>
      </c>
      <c r="BG104" s="1">
        <f>'Voda, teplo, plyn Stav'!BH105-'Voda, teplo, plyn Stav'!BG105</f>
        <v>0</v>
      </c>
    </row>
    <row r="105" spans="1:81" ht="12" customHeight="1">
      <c r="A105" s="1" t="str">
        <f>'Voda, teplo, plyn Stav'!A106</f>
        <v>H</v>
      </c>
      <c r="B105" s="1">
        <f>'Voda, teplo, plyn Stav'!B106</f>
        <v>0</v>
      </c>
      <c r="C105" s="1" t="str">
        <f>'Voda, teplo, plyn Stav'!C106</f>
        <v>Budova 23</v>
      </c>
      <c r="D105" s="1" t="str">
        <f>'Voda, teplo, plyn Stav'!D106</f>
        <v>Strelka</v>
      </c>
      <c r="E105" s="1" t="str">
        <f>'Voda, teplo, plyn Stav'!E106</f>
        <v>Voda</v>
      </c>
      <c r="F105" s="1">
        <f>'Voda, teplo, plyn Stav'!F106</f>
        <v>23</v>
      </c>
      <c r="G105" s="1" t="str">
        <f>'Voda, teplo, plyn Stav'!G106</f>
        <v>3/4"</v>
      </c>
      <c r="H105" s="1">
        <f>'Voda, teplo, plyn Stav'!H106</f>
        <v>0</v>
      </c>
      <c r="I105" s="1" t="str">
        <f>'Voda, teplo, plyn Stav'!I106</f>
        <v>21073658</v>
      </c>
      <c r="AS105" s="1">
        <f>('Voda, teplo, plyn Stav'!AT106-'Voda, teplo, plyn Stav'!AS106)</f>
        <v>1</v>
      </c>
      <c r="AT105" s="1">
        <f>('Voda, teplo, plyn Stav'!AU106-'Voda, teplo, plyn Stav'!AT106)</f>
        <v>4</v>
      </c>
      <c r="AU105" s="1">
        <f>('Voda, teplo, plyn Stav'!AV106-'Voda, teplo, plyn Stav'!AU106)</f>
        <v>4</v>
      </c>
      <c r="AV105" s="1">
        <f>('Voda, teplo, plyn Stav'!AW106-'Voda, teplo, plyn Stav'!AV106)</f>
        <v>4</v>
      </c>
      <c r="AW105" s="1">
        <f>('Voda, teplo, plyn Stav'!AX106-'Voda, teplo, plyn Stav'!AW106)</f>
        <v>0</v>
      </c>
      <c r="AX105" s="1">
        <f>('Voda, teplo, plyn Stav'!AY106-'Voda, teplo, plyn Stav'!AX106)</f>
        <v>2</v>
      </c>
      <c r="AY105" s="1">
        <f>('Voda, teplo, plyn Stav'!AZ106-'Voda, teplo, plyn Stav'!AY106)</f>
        <v>2</v>
      </c>
      <c r="AZ105" s="1">
        <f>('Voda, teplo, plyn Stav'!BA106-'Voda, teplo, plyn Stav'!AZ106)</f>
        <v>5</v>
      </c>
      <c r="BA105" s="1">
        <f>('Voda, teplo, plyn Stav'!BB106-'Voda, teplo, plyn Stav'!BA106)</f>
        <v>5</v>
      </c>
      <c r="BB105" s="1">
        <f>('Voda, teplo, plyn Stav'!BC106-'Voda, teplo, plyn Stav'!BB106)</f>
        <v>5</v>
      </c>
      <c r="BC105" s="1">
        <f>('Voda, teplo, plyn Stav'!BD106-'Voda, teplo, plyn Stav'!BC106)</f>
        <v>10</v>
      </c>
      <c r="BD105" s="1">
        <f>('Voda, teplo, plyn Stav'!BE106-'Voda, teplo, plyn Stav'!BD106)</f>
        <v>5</v>
      </c>
      <c r="BE105" s="1">
        <f>('Voda, teplo, plyn Stav'!BF106-'Voda, teplo, plyn Stav'!BE106)</f>
        <v>10</v>
      </c>
      <c r="BF105" s="1">
        <f>('Voda, teplo, plyn Stav'!BG106-'Voda, teplo, plyn Stav'!BF106)</f>
        <v>6</v>
      </c>
      <c r="BG105" s="1">
        <f>('Voda, teplo, plyn Stav'!BH106-'Voda, teplo, plyn Stav'!BG106)</f>
        <v>4</v>
      </c>
      <c r="BH105" s="1">
        <f>('Voda, teplo, plyn Stav'!BI106-'Voda, teplo, plyn Stav'!BH106)</f>
        <v>0</v>
      </c>
    </row>
    <row r="106" spans="1:81" ht="12" hidden="1" customHeight="1">
      <c r="A106" s="1" t="str">
        <f>'Voda, teplo, plyn Stav'!A107</f>
        <v>H</v>
      </c>
      <c r="B106" s="1">
        <f>'Voda, teplo, plyn Stav'!B107</f>
        <v>0</v>
      </c>
      <c r="C106" s="1" t="str">
        <f>'Voda, teplo, plyn Stav'!C107</f>
        <v>Kompresor</v>
      </c>
      <c r="D106" s="1">
        <f>'Voda, teplo, plyn Stav'!D107</f>
        <v>0</v>
      </c>
      <c r="E106" s="1" t="str">
        <f>'Voda, teplo, plyn Stav'!E107</f>
        <v>Vzduch</v>
      </c>
      <c r="F106" s="1">
        <f>'Voda, teplo, plyn Stav'!F107</f>
        <v>0</v>
      </c>
      <c r="G106" s="1">
        <f>'Voda, teplo, plyn Stav'!G107</f>
        <v>0</v>
      </c>
      <c r="H106" s="1" t="str">
        <f>'Voda, teplo, plyn Stav'!H107</f>
        <v>Přepočítaný m3</v>
      </c>
      <c r="I106" s="1">
        <f>'Voda, teplo, plyn Stav'!I107</f>
        <v>0</v>
      </c>
      <c r="BG106" s="1">
        <f>('Voda, teplo, plyn Stav'!BH107-'Voda, teplo, plyn Stav'!BG107)</f>
        <v>1015740</v>
      </c>
      <c r="BH106" s="1">
        <f>('Voda, teplo, plyn Stav'!BI107-'Voda, teplo, plyn Stav'!BH107)</f>
        <v>22133</v>
      </c>
      <c r="BI106" s="1">
        <f>('Voda, teplo, plyn Stav'!BJ107-'Voda, teplo, plyn Stav'!BI107)</f>
        <v>31401</v>
      </c>
      <c r="BJ106" s="1">
        <f>('Voda, teplo, plyn Stav'!BK107-'Voda, teplo, plyn Stav'!BJ107)</f>
        <v>20320</v>
      </c>
    </row>
    <row r="107" spans="1:81" ht="12" hidden="1" customHeight="1">
      <c r="A107" s="1" t="str">
        <f>'Voda, teplo, plyn Stav'!A108</f>
        <v>H</v>
      </c>
      <c r="B107" s="1">
        <f>'Voda, teplo, plyn Stav'!B108</f>
        <v>235</v>
      </c>
      <c r="C107" s="1" t="str">
        <f>'Voda, teplo, plyn Stav'!C108</f>
        <v>Budova 51-5</v>
      </c>
      <c r="D107" s="1" t="str">
        <f>'Voda, teplo, plyn Stav'!D108</f>
        <v>Schäfer-Menk</v>
      </c>
      <c r="E107" s="1" t="str">
        <f>'Voda, teplo, plyn Stav'!E108</f>
        <v>Plyn</v>
      </c>
      <c r="F107" s="1" t="str">
        <f>'Voda, teplo, plyn Stav'!F108</f>
        <v>51-5</v>
      </c>
      <c r="G107" s="1">
        <f>'Voda, teplo, plyn Stav'!G108</f>
        <v>0</v>
      </c>
      <c r="H107" s="1" t="str">
        <f>'Voda, teplo, plyn Stav'!H108</f>
        <v>Před opravou 07/2013</v>
      </c>
      <c r="I107" s="1" t="str">
        <f>'Voda, teplo, plyn Stav'!I108</f>
        <v>J02775-2</v>
      </c>
      <c r="AN107" s="1">
        <f>('Voda, teplo, plyn Stav'!AO108-'Voda, teplo, plyn Stav'!AN108)</f>
        <v>2.7</v>
      </c>
      <c r="AO107" s="1">
        <f>('Voda, teplo, plyn Stav'!AP108-'Voda, teplo, plyn Stav'!AO108)</f>
        <v>531.29999999999995</v>
      </c>
      <c r="AP107" s="1">
        <f>('Voda, teplo, plyn Stav'!AQ108-'Voda, teplo, plyn Stav'!AP108)</f>
        <v>12942</v>
      </c>
      <c r="AQ107" s="1">
        <f>('Voda, teplo, plyn Stav'!AR108-'Voda, teplo, plyn Stav'!AQ108)</f>
        <v>23239</v>
      </c>
      <c r="AR107" s="1">
        <f>('Voda, teplo, plyn Stav'!AS108-'Voda, teplo, plyn Stav'!AR108)</f>
        <v>29484</v>
      </c>
      <c r="AS107" s="1">
        <f>('Voda, teplo, plyn Stav'!AT108-'Voda, teplo, plyn Stav'!AS108)</f>
        <v>30906</v>
      </c>
      <c r="AT107" s="1">
        <f>('Voda, teplo, plyn Stav'!AU108-'Voda, teplo, plyn Stav'!AT108)</f>
        <v>27460</v>
      </c>
      <c r="AU107" s="1">
        <f>('Voda, teplo, plyn Stav'!AV108-'Voda, teplo, plyn Stav'!AU108)</f>
        <v>14344</v>
      </c>
      <c r="AV107" s="1">
        <f>('Voda, teplo, plyn Stav'!AW108-'Voda, teplo, plyn Stav'!AV108)</f>
        <v>9734.2000000000116</v>
      </c>
      <c r="AW107" s="1">
        <f>('Voda, teplo, plyn Stav'!AX108-'Voda, teplo, plyn Stav'!AW108)</f>
        <v>1896.8999999999942</v>
      </c>
      <c r="AX107" s="1">
        <f>('Voda, teplo, plyn Stav'!AY108-'Voda, teplo, plyn Stav'!AX108)</f>
        <v>615.89999999999418</v>
      </c>
      <c r="AY107" s="1">
        <f>('Voda, teplo, plyn Stav'!AZ108-'Voda, teplo, plyn Stav'!AY108)</f>
        <v>291</v>
      </c>
      <c r="AZ107" s="1">
        <f>('Voda, teplo, plyn Stav'!BA108-'Voda, teplo, plyn Stav'!AZ108)</f>
        <v>4310.7999999999884</v>
      </c>
      <c r="BA107" s="1">
        <f>('Voda, teplo, plyn Stav'!BB108-'Voda, teplo, plyn Stav'!BA108)</f>
        <v>-155757.79999999999</v>
      </c>
      <c r="BB107" s="1">
        <f>('Voda, teplo, plyn Stav'!BC108-'Voda, teplo, plyn Stav'!BB108)</f>
        <v>10431</v>
      </c>
      <c r="BC107" s="1">
        <f>('Voda, teplo, plyn Stav'!BD108-'Voda, teplo, plyn Stav'!BC108)</f>
        <v>20051</v>
      </c>
      <c r="BD107" s="1">
        <f>('Voda, teplo, plyn Stav'!BE108-'Voda, teplo, plyn Stav'!BD108)</f>
        <v>28500</v>
      </c>
      <c r="BE107" s="1">
        <f>('Voda, teplo, plyn Stav'!BF108-'Voda, teplo, plyn Stav'!BE108)</f>
        <v>26498</v>
      </c>
      <c r="BF107" s="1">
        <f>('Voda, teplo, plyn Stav'!BG108-'Voda, teplo, plyn Stav'!BF108)</f>
        <v>21367</v>
      </c>
      <c r="BG107" s="1">
        <f>('Voda, teplo, plyn Stav'!BH108-'Voda, teplo, plyn Stav'!BG108)</f>
        <v>23492</v>
      </c>
      <c r="BH107" s="1">
        <f>('Voda, teplo, plyn Stav'!BI108-'Voda, teplo, plyn Stav'!BH108)</f>
        <v>10964.299999999988</v>
      </c>
      <c r="BI107" s="1">
        <f>('Voda, teplo, plyn Stav'!BJ108-'Voda, teplo, plyn Stav'!BI108)</f>
        <v>6339.3000000000175</v>
      </c>
      <c r="BJ107" s="1">
        <f>('Voda, teplo, plyn Stav'!BK108-'Voda, teplo, plyn Stav'!BJ108)</f>
        <v>1426.8999999999942</v>
      </c>
    </row>
    <row r="108" spans="1:81" ht="12" hidden="1" customHeight="1">
      <c r="A108" s="1" t="str">
        <f>'Voda, teplo, plyn Stav'!A109</f>
        <v>H</v>
      </c>
      <c r="B108" s="1">
        <f>'Voda, teplo, plyn Stav'!B109</f>
        <v>213</v>
      </c>
      <c r="C108" s="1" t="str">
        <f>'Voda, teplo, plyn Stav'!C109</f>
        <v>Budova 11</v>
      </c>
      <c r="D108" s="1" t="str">
        <f>'Voda, teplo, plyn Stav'!D109</f>
        <v>Žák</v>
      </c>
      <c r="E108" s="1" t="str">
        <f>'Voda, teplo, plyn Stav'!E109</f>
        <v>Plyn</v>
      </c>
      <c r="F108" s="1">
        <f>'Voda, teplo, plyn Stav'!F109</f>
        <v>11</v>
      </c>
      <c r="G108" s="1" t="str">
        <f>'Voda, teplo, plyn Stav'!G109</f>
        <v>1 1/2"</v>
      </c>
      <c r="H108" s="1">
        <f>'Voda, teplo, plyn Stav'!H109</f>
        <v>0</v>
      </c>
      <c r="I108" s="1" t="str">
        <f>'Voda, teplo, plyn Stav'!I109</f>
        <v>NR4119202</v>
      </c>
      <c r="N108" s="1">
        <f>'Voda, teplo, plyn Stav'!O109-'Voda, teplo, plyn Stav'!N109</f>
        <v>1</v>
      </c>
      <c r="O108" s="1">
        <f>'Voda, teplo, plyn Stav'!P109-'Voda, teplo, plyn Stav'!O109</f>
        <v>1</v>
      </c>
      <c r="Q108" s="1">
        <f>'Voda, teplo, plyn Stav'!R109-'Voda, teplo, plyn Stav'!P109</f>
        <v>1</v>
      </c>
      <c r="R108" s="1">
        <f>'Voda, teplo, plyn Stav'!S109-'Voda, teplo, plyn Stav'!R109</f>
        <v>1</v>
      </c>
      <c r="S108" s="1">
        <f>'Voda, teplo, plyn Stav'!T109-'Voda, teplo, plyn Stav'!S109</f>
        <v>3</v>
      </c>
      <c r="T108" s="1">
        <f>'Voda, teplo, plyn Stav'!U109-'Voda, teplo, plyn Stav'!T109</f>
        <v>11</v>
      </c>
      <c r="U108" s="1">
        <f>'Voda, teplo, plyn Stav'!V109-'Voda, teplo, plyn Stav'!U109</f>
        <v>60</v>
      </c>
      <c r="V108" s="1">
        <f>'Voda, teplo, plyn Stav'!W109-'Voda, teplo, plyn Stav'!V109</f>
        <v>83</v>
      </c>
      <c r="W108" s="1">
        <f>'Voda, teplo, plyn Stav'!X109-'Voda, teplo, plyn Stav'!W109</f>
        <v>95</v>
      </c>
      <c r="X108" s="1">
        <f>'Voda, teplo, plyn Stav'!Y109-'Voda, teplo, plyn Stav'!X109</f>
        <v>223</v>
      </c>
      <c r="Y108" s="1">
        <f>'Voda, teplo, plyn Stav'!Z109-'Voda, teplo, plyn Stav'!Y109</f>
        <v>298</v>
      </c>
      <c r="Z108" s="1">
        <f>'Voda, teplo, plyn Stav'!AA109-'Voda, teplo, plyn Stav'!Z109</f>
        <v>260</v>
      </c>
      <c r="AA108" s="1">
        <f>'Voda, teplo, plyn Stav'!AB109-'Voda, teplo, plyn Stav'!AA109</f>
        <v>191</v>
      </c>
      <c r="AB108" s="1">
        <f>'Voda, teplo, plyn Stav'!AC109-'Voda, teplo, plyn Stav'!AB109</f>
        <v>0</v>
      </c>
      <c r="AC108" s="1">
        <f>'Voda, teplo, plyn Stav'!AD109-'Voda, teplo, plyn Stav'!AC109</f>
        <v>1</v>
      </c>
      <c r="AD108" s="1">
        <f>'Voda, teplo, plyn Stav'!AE109-'Voda, teplo, plyn Stav'!AD109</f>
        <v>38</v>
      </c>
      <c r="AE108" s="1">
        <f>'Voda, teplo, plyn Stav'!AF109-'Voda, teplo, plyn Stav'!AE109</f>
        <v>1760</v>
      </c>
      <c r="AF108" s="1">
        <f>'Voda, teplo, plyn Stav'!AG109-'Voda, teplo, plyn Stav'!AF109</f>
        <v>3046</v>
      </c>
      <c r="AG108" s="1">
        <f>'Voda, teplo, plyn Stav'!AH109-'Voda, teplo, plyn Stav'!AG109</f>
        <v>1099</v>
      </c>
      <c r="AH108" s="1">
        <f>'Voda, teplo, plyn Stav'!AI109-'Voda, teplo, plyn Stav'!AH109</f>
        <v>444</v>
      </c>
      <c r="AI108" s="1">
        <f>'Voda, teplo, plyn Stav'!AJ109-'Voda, teplo, plyn Stav'!AI109</f>
        <v>448</v>
      </c>
      <c r="AJ108" s="1">
        <f>'Voda, teplo, plyn Stav'!AK109-'Voda, teplo, plyn Stav'!AJ109</f>
        <v>356</v>
      </c>
      <c r="AK108" s="1">
        <f>'Voda, teplo, plyn Stav'!AL109-'Voda, teplo, plyn Stav'!AK109</f>
        <v>373</v>
      </c>
      <c r="AL108" s="1">
        <f>'Voda, teplo, plyn Stav'!AM109-'Voda, teplo, plyn Stav'!AL109</f>
        <v>372</v>
      </c>
      <c r="AM108" s="1">
        <f>'Voda, teplo, plyn Stav'!AN109-'Voda, teplo, plyn Stav'!AM109</f>
        <v>277</v>
      </c>
      <c r="AN108" s="1">
        <f>'Voda, teplo, plyn Stav'!AO109-'Voda, teplo, plyn Stav'!AN109</f>
        <v>351</v>
      </c>
      <c r="AO108" s="1">
        <f>'Voda, teplo, plyn Stav'!AP109-'Voda, teplo, plyn Stav'!AO109</f>
        <v>336</v>
      </c>
      <c r="AP108" s="1">
        <f>'Voda, teplo, plyn Stav'!AQ109-'Voda, teplo, plyn Stav'!AP109</f>
        <v>333</v>
      </c>
      <c r="AQ108" s="1">
        <f>'Voda, teplo, plyn Stav'!AR109-'Voda, teplo, plyn Stav'!AQ109</f>
        <v>326</v>
      </c>
      <c r="AR108" s="1">
        <f>'Voda, teplo, plyn Stav'!AS109-'Voda, teplo, plyn Stav'!AR109</f>
        <v>388.59999999999854</v>
      </c>
      <c r="AS108" s="1">
        <f>'Voda, teplo, plyn Stav'!AT109-'Voda, teplo, plyn Stav'!AS109</f>
        <v>618.40000000000146</v>
      </c>
      <c r="AT108" s="1">
        <f>'Voda, teplo, plyn Stav'!AU109-'Voda, teplo, plyn Stav'!AT109</f>
        <v>1301</v>
      </c>
      <c r="AU108" s="1">
        <f>'Voda, teplo, plyn Stav'!AV109-'Voda, teplo, plyn Stav'!AU109</f>
        <v>406</v>
      </c>
      <c r="AV108" s="1">
        <f>'Voda, teplo, plyn Stav'!AW109-'Voda, teplo, plyn Stav'!AV109</f>
        <v>60</v>
      </c>
      <c r="AX108" s="1">
        <f>'Voda, teplo, plyn Stav'!AY109-'Voda, teplo, plyn Stav'!AX109</f>
        <v>38</v>
      </c>
      <c r="AY108" s="1">
        <f>'Voda, teplo, plyn Stav'!AZ109-'Voda, teplo, plyn Stav'!AY109</f>
        <v>76.349999999998545</v>
      </c>
      <c r="AZ108" s="1">
        <f>'Voda, teplo, plyn Stav'!BA109-'Voda, teplo, plyn Stav'!AZ109</f>
        <v>125.44000000000233</v>
      </c>
      <c r="BA108" s="1">
        <f>'Voda, teplo, plyn Stav'!BB109-'Voda, teplo, plyn Stav'!BA109</f>
        <v>131.64999999999782</v>
      </c>
      <c r="BB108" s="1">
        <f>'Voda, teplo, plyn Stav'!BC109-'Voda, teplo, plyn Stav'!BB109</f>
        <v>354.56000000000131</v>
      </c>
      <c r="BC108" s="1">
        <f>'Voda, teplo, plyn Stav'!BD109-'Voda, teplo, plyn Stav'!BC109</f>
        <v>586</v>
      </c>
      <c r="BD108" s="1">
        <f>'Voda, teplo, plyn Stav'!BE109-'Voda, teplo, plyn Stav'!BD109</f>
        <v>988</v>
      </c>
      <c r="BE108" s="1">
        <f>'Voda, teplo, plyn Stav'!BF109-'Voda, teplo, plyn Stav'!BE109</f>
        <v>1247</v>
      </c>
      <c r="BF108" s="1">
        <f>'Voda, teplo, plyn Stav'!BG109-'Voda, teplo, plyn Stav'!BF109</f>
        <v>978</v>
      </c>
      <c r="BG108" s="1">
        <f>'Voda, teplo, plyn Stav'!BH109-'Voda, teplo, plyn Stav'!BG109</f>
        <v>927</v>
      </c>
      <c r="BH108" s="1">
        <f>'Voda, teplo, plyn Stav'!BI109-'Voda, teplo, plyn Stav'!BH109</f>
        <v>613</v>
      </c>
      <c r="BI108" s="1">
        <f>'Voda, teplo, plyn Stav'!BJ109-'Voda, teplo, plyn Stav'!BI109</f>
        <v>145</v>
      </c>
      <c r="BJ108" s="1">
        <f>'Voda, teplo, plyn Stav'!BK109-'Voda, teplo, plyn Stav'!BJ109</f>
        <v>141.12999999999738</v>
      </c>
      <c r="BK108" s="1">
        <f>'Voda, teplo, plyn Stav'!BL109-'Voda, teplo, plyn Stav'!BK109</f>
        <v>153.77000000000407</v>
      </c>
      <c r="BL108" s="1">
        <f>'Voda, teplo, plyn Stav'!BM109-'Voda, teplo, plyn Stav'!BL109</f>
        <v>157.0199999999968</v>
      </c>
      <c r="BM108" s="1">
        <f>'Voda, teplo, plyn Stav'!BN109-'Voda, teplo, plyn Stav'!BM109</f>
        <v>176.77999999999884</v>
      </c>
      <c r="BN108" s="1">
        <f>'Voda, teplo, plyn Stav'!BO109-'Voda, teplo, plyn Stav'!BN109</f>
        <v>30.30000000000291</v>
      </c>
      <c r="BO108" s="1">
        <f>'Voda, teplo, plyn Stav'!BP109-'Voda, teplo, plyn Stav'!BO109</f>
        <v>-35173</v>
      </c>
    </row>
    <row r="109" spans="1:81" ht="12" customHeight="1">
      <c r="A109" s="1" t="str">
        <f>'Voda, teplo, plyn Stav'!A110</f>
        <v>H</v>
      </c>
      <c r="B109" s="1">
        <f>'Voda, teplo, plyn Stav'!B110</f>
        <v>226</v>
      </c>
      <c r="C109" s="1" t="str">
        <f>'Voda, teplo, plyn Stav'!C110</f>
        <v>Vodáci</v>
      </c>
      <c r="D109" s="1" t="str">
        <f>'Voda, teplo, plyn Stav'!D110</f>
        <v>I.P.P.E. s.r.o.</v>
      </c>
      <c r="E109" s="1" t="str">
        <f>'Voda, teplo, plyn Stav'!E110</f>
        <v>Voda</v>
      </c>
      <c r="F109" s="1">
        <f>'Voda, teplo, plyn Stav'!F110</f>
        <v>26</v>
      </c>
      <c r="G109" s="1" t="str">
        <f>'Voda, teplo, plyn Stav'!G110</f>
        <v>3/4"</v>
      </c>
      <c r="H109" s="1" t="str">
        <f>'Voda, teplo, plyn Stav'!H110</f>
        <v>odečíst Silhouette</v>
      </c>
      <c r="I109" s="1" t="str">
        <f>'Voda, teplo, plyn Stav'!I110</f>
        <v>574406-91</v>
      </c>
      <c r="AK109" s="1">
        <f>'Voda, teplo, plyn Stav'!AL110-'Voda, teplo, plyn Stav'!AK110</f>
        <v>5</v>
      </c>
      <c r="AL109" s="1">
        <f>'Voda, teplo, plyn Stav'!AM110-'Voda, teplo, plyn Stav'!AL110</f>
        <v>4</v>
      </c>
      <c r="AM109" s="1">
        <f>'Voda, teplo, plyn Stav'!AN110-'Voda, teplo, plyn Stav'!AM110</f>
        <v>3</v>
      </c>
      <c r="AN109" s="1">
        <f>'Voda, teplo, plyn Stav'!AO110-'Voda, teplo, plyn Stav'!AN110</f>
        <v>3</v>
      </c>
      <c r="AO109" s="1">
        <f>'Voda, teplo, plyn Stav'!AP110-'Voda, teplo, plyn Stav'!AO110</f>
        <v>3</v>
      </c>
      <c r="AP109" s="1">
        <f>'Voda, teplo, plyn Stav'!AQ110-'Voda, teplo, plyn Stav'!AP110</f>
        <v>4</v>
      </c>
      <c r="AQ109" s="1">
        <f>'Voda, teplo, plyn Stav'!AR110-'Voda, teplo, plyn Stav'!AQ110</f>
        <v>3</v>
      </c>
      <c r="AR109" s="1">
        <f>'Voda, teplo, plyn Stav'!AS110-'Voda, teplo, plyn Stav'!AR110</f>
        <v>3</v>
      </c>
      <c r="AS109" s="1">
        <f>'Voda, teplo, plyn Stav'!AT110-'Voda, teplo, plyn Stav'!AS110</f>
        <v>4</v>
      </c>
      <c r="AT109" s="1">
        <f>'Voda, teplo, plyn Stav'!AU110-'Voda, teplo, plyn Stav'!AT110</f>
        <v>0</v>
      </c>
      <c r="AU109" s="1">
        <f>'Voda, teplo, plyn Stav'!AV110-'Voda, teplo, plyn Stav'!AU110</f>
        <v>1</v>
      </c>
      <c r="AV109" s="1">
        <f>'Voda, teplo, plyn Stav'!AW110-'Voda, teplo, plyn Stav'!AV110</f>
        <v>1</v>
      </c>
      <c r="AW109" s="1">
        <f>'Voda, teplo, plyn Stav'!AX110-'Voda, teplo, plyn Stav'!AW110</f>
        <v>4</v>
      </c>
      <c r="AX109" s="1">
        <f>'Voda, teplo, plyn Stav'!AY110-'Voda, teplo, plyn Stav'!AX110</f>
        <v>4</v>
      </c>
      <c r="AY109" s="1">
        <f>'Voda, teplo, plyn Stav'!AZ110-'Voda, teplo, plyn Stav'!AY110</f>
        <v>3</v>
      </c>
      <c r="AZ109" s="1">
        <f>'Voda, teplo, plyn Stav'!BA110-'Voda, teplo, plyn Stav'!AZ110</f>
        <v>3</v>
      </c>
      <c r="BA109" s="1">
        <f>'Voda, teplo, plyn Stav'!BB110-'Voda, teplo, plyn Stav'!BA110</f>
        <v>4</v>
      </c>
      <c r="BB109" s="1">
        <f>'Voda, teplo, plyn Stav'!BC110-'Voda, teplo, plyn Stav'!BB110</f>
        <v>3</v>
      </c>
      <c r="BC109" s="1">
        <f>'Voda, teplo, plyn Stav'!BD110-'Voda, teplo, plyn Stav'!BC110</f>
        <v>5</v>
      </c>
      <c r="BD109" s="1">
        <f>'Voda, teplo, plyn Stav'!BE110-'Voda, teplo, plyn Stav'!BD110</f>
        <v>4</v>
      </c>
      <c r="BE109" s="1">
        <f>'Voda, teplo, plyn Stav'!BF110-'Voda, teplo, plyn Stav'!BE110</f>
        <v>4</v>
      </c>
      <c r="BF109" s="1">
        <f>'Voda, teplo, plyn Stav'!BG110-'Voda, teplo, plyn Stav'!BF110</f>
        <v>0</v>
      </c>
      <c r="BG109" s="1">
        <f>'Voda, teplo, plyn Stav'!BH110-'Voda, teplo, plyn Stav'!BG110</f>
        <v>0</v>
      </c>
      <c r="BH109" s="1">
        <f>'Voda, teplo, plyn Stav'!BI110-'Voda, teplo, plyn Stav'!BH110</f>
        <v>0</v>
      </c>
      <c r="BI109" s="1">
        <f>'Voda, teplo, plyn Stav'!BJ110-'Voda, teplo, plyn Stav'!BI110</f>
        <v>0</v>
      </c>
      <c r="BJ109" s="1">
        <f>'Voda, teplo, plyn Stav'!BK110-'Voda, teplo, plyn Stav'!BJ110</f>
        <v>0</v>
      </c>
      <c r="BK109" s="1">
        <f>'Voda, teplo, plyn Stav'!BL110-'Voda, teplo, plyn Stav'!BK110</f>
        <v>0</v>
      </c>
      <c r="BL109" s="1">
        <f>'Voda, teplo, plyn Stav'!BM110-'Voda, teplo, plyn Stav'!BL110</f>
        <v>1</v>
      </c>
      <c r="BM109" s="1">
        <f>'Voda, teplo, plyn Stav'!BN110-'Voda, teplo, plyn Stav'!BM110</f>
        <v>3</v>
      </c>
      <c r="BN109" s="1">
        <f>'Voda, teplo, plyn Stav'!BO110-'Voda, teplo, plyn Stav'!BN110</f>
        <v>3</v>
      </c>
      <c r="BO109" s="1">
        <f>'Voda, teplo, plyn Stav'!BP110-'Voda, teplo, plyn Stav'!BO110</f>
        <v>2</v>
      </c>
      <c r="BP109" s="1">
        <f>'Voda, teplo, plyn Stav'!BQ110-'Voda, teplo, plyn Stav'!BP110</f>
        <v>1</v>
      </c>
    </row>
    <row r="110" spans="1:81" ht="12" customHeight="1">
      <c r="A110" s="1" t="str">
        <f>'Voda, teplo, plyn Stav'!A111</f>
        <v>H</v>
      </c>
      <c r="B110" s="1">
        <f>'Voda, teplo, plyn Stav'!B111</f>
        <v>0</v>
      </c>
      <c r="C110" s="1" t="str">
        <f>'Voda, teplo, plyn Stav'!C111</f>
        <v>Budova 23</v>
      </c>
      <c r="D110" s="1" t="str">
        <f>'Voda, teplo, plyn Stav'!D111</f>
        <v>I.P.P.E. s.r.o.</v>
      </c>
      <c r="E110" s="1" t="str">
        <f>'Voda, teplo, plyn Stav'!E111</f>
        <v>Voda</v>
      </c>
      <c r="F110" s="1">
        <f>'Voda, teplo, plyn Stav'!F111</f>
        <v>23</v>
      </c>
      <c r="G110" s="1" t="str">
        <f>'Voda, teplo, plyn Stav'!G111</f>
        <v>3/4"</v>
      </c>
      <c r="H110" s="1" t="str">
        <f>'Voda, teplo, plyn Stav'!H111</f>
        <v>Dělníci - Hasičárna</v>
      </c>
      <c r="I110" s="1" t="str">
        <f>'Voda, teplo, plyn Stav'!I111</f>
        <v>21073658</v>
      </c>
      <c r="BP110" s="1">
        <f>('Voda, teplo, plyn Stav'!BQ111-'Voda, teplo, plyn Stav'!BP111)</f>
        <v>0</v>
      </c>
    </row>
    <row r="111" spans="1:81" ht="12" customHeight="1">
      <c r="A111" s="1" t="str">
        <f>'Voda, teplo, plyn Stav'!A112</f>
        <v>H</v>
      </c>
      <c r="B111" s="1">
        <f>'Voda, teplo, plyn Stav'!B112</f>
        <v>0</v>
      </c>
      <c r="C111" s="1" t="str">
        <f>'Voda, teplo, plyn Stav'!C112</f>
        <v>Budova 51-4</v>
      </c>
      <c r="D111" s="1" t="str">
        <f>'Voda, teplo, plyn Stav'!D112</f>
        <v>Schäfer-Menk</v>
      </c>
      <c r="E111" s="1" t="str">
        <f>'Voda, teplo, plyn Stav'!E112</f>
        <v>Voda</v>
      </c>
      <c r="F111" s="1" t="str">
        <f>'Voda, teplo, plyn Stav'!F112</f>
        <v>51-4</v>
      </c>
      <c r="G111" s="1" t="str">
        <f>'Voda, teplo, plyn Stav'!G112</f>
        <v>1 1/2"</v>
      </c>
      <c r="H111" s="1">
        <f>'Voda, teplo, plyn Stav'!H112</f>
        <v>0</v>
      </c>
      <c r="I111" s="1" t="str">
        <f>'Voda, teplo, plyn Stav'!I112</f>
        <v>563 646-11</v>
      </c>
      <c r="AY111" s="1">
        <f>('Voda, teplo, plyn Stav'!AZ112-'Voda, teplo, plyn Stav'!AY112)</f>
        <v>2</v>
      </c>
      <c r="AZ111" s="1">
        <f>('Voda, teplo, plyn Stav'!BA112-'Voda, teplo, plyn Stav'!AZ112)</f>
        <v>68</v>
      </c>
      <c r="BA111" s="1">
        <f>('Voda, teplo, plyn Stav'!BB112-'Voda, teplo, plyn Stav'!BA112)</f>
        <v>38</v>
      </c>
      <c r="BB111" s="1">
        <f>('Voda, teplo, plyn Stav'!BC112-'Voda, teplo, plyn Stav'!BB112)</f>
        <v>48</v>
      </c>
      <c r="BC111" s="1">
        <f>('Voda, teplo, plyn Stav'!BD112-'Voda, teplo, plyn Stav'!BC112)</f>
        <v>54</v>
      </c>
      <c r="BD111" s="1">
        <f>('Voda, teplo, plyn Stav'!BE112-'Voda, teplo, plyn Stav'!BD112)</f>
        <v>49</v>
      </c>
      <c r="BE111" s="1">
        <f>('Voda, teplo, plyn Stav'!BF112-'Voda, teplo, plyn Stav'!BE112)</f>
        <v>58</v>
      </c>
      <c r="BF111" s="1">
        <f>('Voda, teplo, plyn Stav'!BG112-'Voda, teplo, plyn Stav'!BF112)</f>
        <v>64</v>
      </c>
      <c r="BG111" s="1">
        <f>('Voda, teplo, plyn Stav'!BH112-'Voda, teplo, plyn Stav'!BG112)</f>
        <v>65</v>
      </c>
      <c r="BH111" s="1">
        <f>('Voda, teplo, plyn Stav'!BI112-'Voda, teplo, plyn Stav'!BH112)</f>
        <v>63</v>
      </c>
      <c r="BI111" s="1">
        <f>('Voda, teplo, plyn Stav'!BJ112-'Voda, teplo, plyn Stav'!BI112)</f>
        <v>73</v>
      </c>
      <c r="BJ111" s="1">
        <f>('Voda, teplo, plyn Stav'!BK112-'Voda, teplo, plyn Stav'!BJ112)</f>
        <v>63</v>
      </c>
      <c r="BK111" s="1">
        <f>('Voda, teplo, plyn Stav'!BL112-'Voda, teplo, plyn Stav'!BK112)</f>
        <v>62</v>
      </c>
      <c r="BL111" s="1">
        <f>('Voda, teplo, plyn Stav'!BM112-'Voda, teplo, plyn Stav'!BL112)</f>
        <v>53</v>
      </c>
      <c r="BM111" s="1">
        <f>('Voda, teplo, plyn Stav'!BN112-'Voda, teplo, plyn Stav'!BM112)</f>
        <v>63</v>
      </c>
      <c r="BN111" s="1">
        <f>('Voda, teplo, plyn Stav'!BO112-'Voda, teplo, plyn Stav'!BN112)</f>
        <v>74</v>
      </c>
      <c r="BO111" s="1">
        <f>('Voda, teplo, plyn Stav'!BP112-'Voda, teplo, plyn Stav'!BO112)</f>
        <v>73</v>
      </c>
      <c r="BP111" s="1">
        <f>('Voda, teplo, plyn Stav'!BQ112-'Voda, teplo, plyn Stav'!BP112)</f>
        <v>61</v>
      </c>
      <c r="BQ111" s="1">
        <f>('Voda, teplo, plyn Stav'!BR112-'Voda, teplo, plyn Stav'!BQ112)</f>
        <v>60</v>
      </c>
      <c r="BR111" s="1">
        <f>('Voda, teplo, plyn Stav'!BS112-'Voda, teplo, plyn Stav'!BR112)</f>
        <v>-1091</v>
      </c>
    </row>
    <row r="112" spans="1:81" ht="12" customHeight="1">
      <c r="A112" s="1" t="str">
        <f>'Voda, teplo, plyn Stav'!A113</f>
        <v>H</v>
      </c>
      <c r="B112" s="1">
        <f>'Voda, teplo, plyn Stav'!B113</f>
        <v>248</v>
      </c>
      <c r="C112" s="1" t="str">
        <f>'Voda, teplo, plyn Stav'!C113</f>
        <v>Budova 37</v>
      </c>
      <c r="D112" s="1" t="str">
        <f>'Voda, teplo, plyn Stav'!D113</f>
        <v>Solimex</v>
      </c>
      <c r="E112" s="1" t="str">
        <f>'Voda, teplo, plyn Stav'!E113</f>
        <v>Voda</v>
      </c>
      <c r="F112" s="1">
        <f>'Voda, teplo, plyn Stav'!F113</f>
        <v>37</v>
      </c>
      <c r="G112" s="1" t="str">
        <f>'Voda, teplo, plyn Stav'!G113</f>
        <v>25mm</v>
      </c>
      <c r="H112" s="1" t="str">
        <f>'Voda, teplo, plyn Stav'!H113</f>
        <v>Druhý vodoměr</v>
      </c>
      <c r="I112" s="1" t="str">
        <f>'Voda, teplo, plyn Stav'!I113</f>
        <v>641921-12</v>
      </c>
      <c r="BA112" s="1">
        <f>('Voda, teplo, plyn Stav'!BB113-'Voda, teplo, plyn Stav'!BA113)</f>
        <v>15</v>
      </c>
      <c r="BB112" s="1">
        <f>('Voda, teplo, plyn Stav'!BC113-'Voda, teplo, plyn Stav'!BB113)</f>
        <v>11</v>
      </c>
      <c r="BC112" s="1">
        <f>('Voda, teplo, plyn Stav'!BD113-'Voda, teplo, plyn Stav'!BC113)</f>
        <v>5</v>
      </c>
      <c r="BD112" s="1">
        <f>('Voda, teplo, plyn Stav'!BE113-'Voda, teplo, plyn Stav'!BD113)</f>
        <v>8</v>
      </c>
      <c r="BE112" s="1">
        <f>('Voda, teplo, plyn Stav'!BF113-'Voda, teplo, plyn Stav'!BE113)</f>
        <v>7</v>
      </c>
      <c r="BF112" s="1">
        <f>('Voda, teplo, plyn Stav'!BG113-'Voda, teplo, plyn Stav'!BF113)</f>
        <v>8</v>
      </c>
      <c r="BG112" s="1">
        <f>('Voda, teplo, plyn Stav'!BH113-'Voda, teplo, plyn Stav'!BG113)</f>
        <v>10</v>
      </c>
      <c r="BH112" s="1">
        <f>('Voda, teplo, plyn Stav'!BI113-'Voda, teplo, plyn Stav'!BH113)</f>
        <v>41</v>
      </c>
      <c r="BI112" s="1">
        <f>('Voda, teplo, plyn Stav'!BJ113-'Voda, teplo, plyn Stav'!BI113)</f>
        <v>24</v>
      </c>
      <c r="BJ112" s="1">
        <f>('Voda, teplo, plyn Stav'!BK113-'Voda, teplo, plyn Stav'!BJ113)</f>
        <v>36</v>
      </c>
      <c r="BK112" s="1">
        <f>('Voda, teplo, plyn Stav'!BL113-'Voda, teplo, plyn Stav'!BK113)</f>
        <v>67</v>
      </c>
      <c r="BL112" s="1">
        <f>('Voda, teplo, plyn Stav'!BM113-'Voda, teplo, plyn Stav'!BL113)</f>
        <v>25</v>
      </c>
      <c r="BM112" s="1">
        <f>('Voda, teplo, plyn Stav'!BN113-'Voda, teplo, plyn Stav'!BM113)</f>
        <v>30</v>
      </c>
      <c r="BN112" s="1">
        <f>('Voda, teplo, plyn Stav'!BO113-'Voda, teplo, plyn Stav'!BN113)</f>
        <v>14</v>
      </c>
      <c r="BO112" s="1">
        <f>('Voda, teplo, plyn Stav'!BP113-'Voda, teplo, plyn Stav'!BO113)</f>
        <v>13</v>
      </c>
      <c r="BP112" s="1">
        <f>('Voda, teplo, plyn Stav'!BQ113-'Voda, teplo, plyn Stav'!BP113)</f>
        <v>7</v>
      </c>
      <c r="BQ112" s="1">
        <f>('Voda, teplo, plyn Stav'!BR113-'Voda, teplo, plyn Stav'!BQ113)</f>
        <v>1</v>
      </c>
      <c r="BR112" s="1">
        <f>('Voda, teplo, plyn Stav'!BS113-'Voda, teplo, plyn Stav'!BR113)</f>
        <v>6</v>
      </c>
      <c r="BS112" s="1">
        <f>('Voda, teplo, plyn Stav'!BT113-'Voda, teplo, plyn Stav'!BS113)</f>
        <v>1</v>
      </c>
      <c r="BT112" s="1">
        <f>('Voda, teplo, plyn Stav'!BU113-'Voda, teplo, plyn Stav'!BT113)</f>
        <v>1</v>
      </c>
      <c r="BU112" s="1">
        <f>('Voda, teplo, plyn Stav'!BV113-'Voda, teplo, plyn Stav'!BU113)</f>
        <v>39</v>
      </c>
      <c r="BV112" s="1">
        <f>('Voda, teplo, plyn Stav'!BW113-'Voda, teplo, plyn Stav'!BV113)</f>
        <v>77</v>
      </c>
      <c r="BW112" s="1">
        <f>('Voda, teplo, plyn Stav'!BX113-'Voda, teplo, plyn Stav'!BW113)</f>
        <v>51</v>
      </c>
      <c r="BX112" s="1">
        <f>('Voda, teplo, plyn Stav'!BY113-'Voda, teplo, plyn Stav'!BX113)</f>
        <v>28</v>
      </c>
      <c r="BY112" s="1">
        <f>('Voda, teplo, plyn Stav'!BZ113-'Voda, teplo, plyn Stav'!BY113)</f>
        <v>33</v>
      </c>
      <c r="BZ112" s="1">
        <f>('Voda, teplo, plyn Stav'!CA113-'Voda, teplo, plyn Stav'!BZ113)</f>
        <v>31</v>
      </c>
      <c r="CA112" s="1">
        <f>('Voda, teplo, plyn Stav'!CB113-'Voda, teplo, plyn Stav'!CA113)</f>
        <v>0</v>
      </c>
      <c r="CB112" s="1">
        <f>('Voda, teplo, plyn Stav'!CC113-'Voda, teplo, plyn Stav'!CB113)</f>
        <v>28</v>
      </c>
      <c r="CC112" s="1">
        <f>('Voda, teplo, plyn Stav'!CD113-'Voda, teplo, plyn Stav'!CC113)</f>
        <v>-617</v>
      </c>
    </row>
    <row r="113" spans="1:104" ht="12" hidden="1" customHeight="1">
      <c r="A113" s="1" t="str">
        <f>'Voda, teplo, plyn Stav'!A114</f>
        <v>H</v>
      </c>
      <c r="B113" s="1">
        <f>'Voda, teplo, plyn Stav'!B114</f>
        <v>235</v>
      </c>
      <c r="C113" s="1" t="str">
        <f>'Voda, teplo, plyn Stav'!C114</f>
        <v>Budova 51-5</v>
      </c>
      <c r="D113" s="1" t="str">
        <f>'Voda, teplo, plyn Stav'!D114</f>
        <v>Schäfer-Menk</v>
      </c>
      <c r="E113" s="1" t="str">
        <f>'Voda, teplo, plyn Stav'!E114</f>
        <v>Plyn</v>
      </c>
      <c r="F113" s="1" t="str">
        <f>'Voda, teplo, plyn Stav'!F114</f>
        <v>51-5</v>
      </c>
      <c r="G113" s="1">
        <f>'Voda, teplo, plyn Stav'!G114</f>
        <v>0</v>
      </c>
      <c r="H113" s="1" t="str">
        <f>'Voda, teplo, plyn Stav'!H114</f>
        <v>Náhradní 01/2015</v>
      </c>
      <c r="I113" s="1" t="str">
        <f>'Voda, teplo, plyn Stav'!I114</f>
        <v>(Náhradní)</v>
      </c>
      <c r="CC113" s="1">
        <f>'Voda, teplo, plyn Stav'!CD114-'Voda, teplo, plyn Stav'!CC114</f>
        <v>14618</v>
      </c>
      <c r="CD113" s="1">
        <f>'Voda, teplo, plyn Stav'!CE114-'Voda, teplo, plyn Stav'!CD114</f>
        <v>13028</v>
      </c>
    </row>
    <row r="114" spans="1:104" ht="12" customHeight="1">
      <c r="A114" s="1" t="str">
        <f>'Voda, teplo, plyn Stav'!A115</f>
        <v>H</v>
      </c>
      <c r="B114" s="1">
        <f>'Voda, teplo, plyn Stav'!B115</f>
        <v>245</v>
      </c>
      <c r="C114" s="1" t="str">
        <f>'Voda, teplo, plyn Stav'!C115</f>
        <v>Budova 13</v>
      </c>
      <c r="D114" s="1" t="str">
        <f>'Voda, teplo, plyn Stav'!D115</f>
        <v>Tegtes</v>
      </c>
      <c r="E114" s="1" t="str">
        <f>'Voda, teplo, plyn Stav'!E115</f>
        <v>Voda</v>
      </c>
      <c r="F114" s="1">
        <f>'Voda, teplo, plyn Stav'!F115</f>
        <v>13</v>
      </c>
      <c r="G114" s="1" t="str">
        <f>'Voda, teplo, plyn Stav'!G115</f>
        <v>3/4"</v>
      </c>
      <c r="H114" s="1">
        <f>'Voda, teplo, plyn Stav'!H115</f>
        <v>0</v>
      </c>
      <c r="I114" s="1" t="str">
        <f>'Voda, teplo, plyn Stav'!I115</f>
        <v>425024/12</v>
      </c>
      <c r="AX114" s="1">
        <f>('Voda, teplo, plyn Stav'!AY115-'Voda, teplo, plyn Stav'!AX115)</f>
        <v>3</v>
      </c>
      <c r="AY114" s="1">
        <f>('Voda, teplo, plyn Stav'!AZ115-'Voda, teplo, plyn Stav'!AY115)</f>
        <v>2</v>
      </c>
      <c r="AZ114" s="1">
        <f>('Voda, teplo, plyn Stav'!BA115-'Voda, teplo, plyn Stav'!AZ115)</f>
        <v>3</v>
      </c>
      <c r="BA114" s="1">
        <f>('Voda, teplo, plyn Stav'!BB115-'Voda, teplo, plyn Stav'!BA115)</f>
        <v>3</v>
      </c>
      <c r="BB114" s="1">
        <f>('Voda, teplo, plyn Stav'!BC115-'Voda, teplo, plyn Stav'!BB115)</f>
        <v>3</v>
      </c>
      <c r="BC114" s="1">
        <f>('Voda, teplo, plyn Stav'!BD115-'Voda, teplo, plyn Stav'!BC115)</f>
        <v>3</v>
      </c>
      <c r="BD114" s="1">
        <f>('Voda, teplo, plyn Stav'!BE115-'Voda, teplo, plyn Stav'!BD115)</f>
        <v>3</v>
      </c>
      <c r="BE114" s="1">
        <f>('Voda, teplo, plyn Stav'!BF115-'Voda, teplo, plyn Stav'!BE115)</f>
        <v>4</v>
      </c>
      <c r="BF114" s="1">
        <f>('Voda, teplo, plyn Stav'!BG115-'Voda, teplo, plyn Stav'!BF115)</f>
        <v>3</v>
      </c>
      <c r="BG114" s="1">
        <f>('Voda, teplo, plyn Stav'!BH115-'Voda, teplo, plyn Stav'!BG115)</f>
        <v>3</v>
      </c>
      <c r="BH114" s="1">
        <f>('Voda, teplo, plyn Stav'!BI115-'Voda, teplo, plyn Stav'!BH115)</f>
        <v>3</v>
      </c>
      <c r="BI114" s="1">
        <f>('Voda, teplo, plyn Stav'!BJ115-'Voda, teplo, plyn Stav'!BI115)</f>
        <v>2</v>
      </c>
      <c r="BJ114" s="1">
        <f>('Voda, teplo, plyn Stav'!BK115-'Voda, teplo, plyn Stav'!BJ115)</f>
        <v>3</v>
      </c>
      <c r="BK114" s="1">
        <f>('Voda, teplo, plyn Stav'!BL115-'Voda, teplo, plyn Stav'!BK115)</f>
        <v>2</v>
      </c>
      <c r="BL114" s="1">
        <f>('Voda, teplo, plyn Stav'!BM115-'Voda, teplo, plyn Stav'!BL115)</f>
        <v>2</v>
      </c>
      <c r="BM114" s="1">
        <f>('Voda, teplo, plyn Stav'!BN115-'Voda, teplo, plyn Stav'!BM115)</f>
        <v>3</v>
      </c>
      <c r="BN114" s="1">
        <f>('Voda, teplo, plyn Stav'!BO115-'Voda, teplo, plyn Stav'!BN115)</f>
        <v>3</v>
      </c>
      <c r="BO114" s="1">
        <f>('Voda, teplo, plyn Stav'!BP115-'Voda, teplo, plyn Stav'!BO115)</f>
        <v>2</v>
      </c>
      <c r="BP114" s="1">
        <f>('Voda, teplo, plyn Stav'!BQ115-'Voda, teplo, plyn Stav'!BP115)</f>
        <v>2</v>
      </c>
      <c r="BQ114" s="1">
        <f>('Voda, teplo, plyn Stav'!BR115-'Voda, teplo, plyn Stav'!BQ115)</f>
        <v>2</v>
      </c>
      <c r="BR114" s="1">
        <f>('Voda, teplo, plyn Stav'!BS115-'Voda, teplo, plyn Stav'!BR115)</f>
        <v>2</v>
      </c>
      <c r="BS114" s="1">
        <f>('Voda, teplo, plyn Stav'!BT115-'Voda, teplo, plyn Stav'!BS115)</f>
        <v>2</v>
      </c>
      <c r="BT114" s="1">
        <f>('Voda, teplo, plyn Stav'!BU115-'Voda, teplo, plyn Stav'!BT115)</f>
        <v>1</v>
      </c>
      <c r="BU114" s="1">
        <f>('Voda, teplo, plyn Stav'!BV115-'Voda, teplo, plyn Stav'!BU115)</f>
        <v>1</v>
      </c>
      <c r="BV114" s="1">
        <f>('Voda, teplo, plyn Stav'!BW115-'Voda, teplo, plyn Stav'!BV115)</f>
        <v>0</v>
      </c>
      <c r="BW114" s="1">
        <f>('Voda, teplo, plyn Stav'!BX115-'Voda, teplo, plyn Stav'!BW115)</f>
        <v>1</v>
      </c>
      <c r="BX114" s="1">
        <f>('Voda, teplo, plyn Stav'!BY115-'Voda, teplo, plyn Stav'!BX115)</f>
        <v>1</v>
      </c>
      <c r="BY114" s="1">
        <f>('Voda, teplo, plyn Stav'!BZ115-'Voda, teplo, plyn Stav'!BY115)</f>
        <v>0</v>
      </c>
      <c r="BZ114" s="1">
        <f>('Voda, teplo, plyn Stav'!CA115-'Voda, teplo, plyn Stav'!BZ115)</f>
        <v>2</v>
      </c>
      <c r="CA114" s="1">
        <f>('Voda, teplo, plyn Stav'!CB115-'Voda, teplo, plyn Stav'!CA115)</f>
        <v>2</v>
      </c>
      <c r="CB114" s="1">
        <f>('Voda, teplo, plyn Stav'!CC115-'Voda, teplo, plyn Stav'!CB115)</f>
        <v>1</v>
      </c>
      <c r="CC114" s="1">
        <f>('Voda, teplo, plyn Stav'!CD115-'Voda, teplo, plyn Stav'!CC115)</f>
        <v>3</v>
      </c>
      <c r="CD114" s="1">
        <f>('Voda, teplo, plyn Stav'!CE115-'Voda, teplo, plyn Stav'!CD115)</f>
        <v>2</v>
      </c>
      <c r="CE114" s="1">
        <f>('Voda, teplo, plyn Stav'!CF115-'Voda, teplo, plyn Stav'!CE115)</f>
        <v>2</v>
      </c>
      <c r="CF114" s="1">
        <f>('Voda, teplo, plyn Stav'!CG115-'Voda, teplo, plyn Stav'!CF115)</f>
        <v>0</v>
      </c>
      <c r="CG114" s="1">
        <f>('Voda, teplo, plyn Stav'!CH115-'Voda, teplo, plyn Stav'!CG115)</f>
        <v>0</v>
      </c>
    </row>
    <row r="115" spans="1:104" ht="12" customHeight="1">
      <c r="A115" s="1" t="str">
        <f>'Voda, teplo, plyn Stav'!A116</f>
        <v>H</v>
      </c>
      <c r="B115" s="1">
        <f>'Voda, teplo, plyn Stav'!B116</f>
        <v>219</v>
      </c>
      <c r="C115" s="1" t="str">
        <f>'Voda, teplo, plyn Stav'!C116</f>
        <v>Nouzov</v>
      </c>
      <c r="D115" s="1">
        <f>'Voda, teplo, plyn Stav'!D116</f>
        <v>0</v>
      </c>
      <c r="E115" s="1" t="str">
        <f>'Voda, teplo, plyn Stav'!E116</f>
        <v>Voda</v>
      </c>
      <c r="F115" s="1" t="str">
        <f>'Voda, teplo, plyn Stav'!F116</f>
        <v>Nouzov</v>
      </c>
      <c r="G115" s="1" t="str">
        <f>'Voda, teplo, plyn Stav'!G116</f>
        <v>80mm</v>
      </c>
      <c r="H115" s="1" t="str">
        <f>'Voda, teplo, plyn Stav'!H116</f>
        <v>Maximálně 9000m3</v>
      </c>
      <c r="I115" s="1" t="str">
        <f>'Voda, teplo, plyn Stav'!I116</f>
        <v>81908</v>
      </c>
      <c r="J115" s="1">
        <f>'Voda, teplo, plyn Stav'!K116-'Voda, teplo, plyn Stav'!J116</f>
        <v>5541</v>
      </c>
      <c r="K115" s="1">
        <f>'Voda, teplo, plyn Stav'!L116-'Voda, teplo, plyn Stav'!K116</f>
        <v>4761</v>
      </c>
      <c r="L115" s="1">
        <f>'Voda, teplo, plyn Stav'!M116-'Voda, teplo, plyn Stav'!L116</f>
        <v>5865</v>
      </c>
      <c r="M115" s="1">
        <f>'Voda, teplo, plyn Stav'!N116-'Voda, teplo, plyn Stav'!M116</f>
        <v>5474</v>
      </c>
      <c r="N115" s="1">
        <f>'Voda, teplo, plyn Stav'!O116-'Voda, teplo, plyn Stav'!N116</f>
        <v>5559</v>
      </c>
      <c r="O115" s="1">
        <f>'Voda, teplo, plyn Stav'!P116-'Voda, teplo, plyn Stav'!O116</f>
        <v>3962</v>
      </c>
      <c r="P115" s="1">
        <f>'Voda, teplo, plyn Stav'!Q116-'Voda, teplo, plyn Stav'!P116</f>
        <v>4770</v>
      </c>
      <c r="Q115" s="1">
        <f>'Voda, teplo, plyn Stav'!R116-'Voda, teplo, plyn Stav'!Q116</f>
        <v>3298</v>
      </c>
      <c r="R115" s="1">
        <f>'Voda, teplo, plyn Stav'!S116-'Voda, teplo, plyn Stav'!R116</f>
        <v>2190</v>
      </c>
      <c r="S115" s="1">
        <f>'Voda, teplo, plyn Stav'!T116-'Voda, teplo, plyn Stav'!S116</f>
        <v>2893</v>
      </c>
      <c r="T115" s="1">
        <f>'Voda, teplo, plyn Stav'!U116-'Voda, teplo, plyn Stav'!T116</f>
        <v>2220</v>
      </c>
      <c r="U115" s="1">
        <f>'Voda, teplo, plyn Stav'!V116-'Voda, teplo, plyn Stav'!U116</f>
        <v>1656</v>
      </c>
      <c r="V115" s="1">
        <f>'Voda, teplo, plyn Stav'!W116-'Voda, teplo, plyn Stav'!V116</f>
        <v>2307</v>
      </c>
      <c r="W115" s="1">
        <f>'Voda, teplo, plyn Stav'!X116-'Voda, teplo, plyn Stav'!W116</f>
        <v>2028</v>
      </c>
      <c r="X115" s="1">
        <f>'Voda, teplo, plyn Stav'!Y116-'Voda, teplo, plyn Stav'!X116</f>
        <v>1820</v>
      </c>
      <c r="Y115" s="1">
        <f>'Voda, teplo, plyn Stav'!Z116-'Voda, teplo, plyn Stav'!Y116</f>
        <v>1806</v>
      </c>
      <c r="Z115" s="1">
        <f>'Voda, teplo, plyn Stav'!AA116-'Voda, teplo, plyn Stav'!Z116</f>
        <v>1656</v>
      </c>
      <c r="AA115" s="1">
        <f>'Voda, teplo, plyn Stav'!AB116-'Voda, teplo, plyn Stav'!AA116</f>
        <v>2831</v>
      </c>
      <c r="AB115" s="1">
        <f>'Voda, teplo, plyn Stav'!AC116-'Voda, teplo, plyn Stav'!AB116</f>
        <v>1602</v>
      </c>
      <c r="AC115" s="1">
        <f>'Voda, teplo, plyn Stav'!AD116-'Voda, teplo, plyn Stav'!AC116</f>
        <v>1369</v>
      </c>
      <c r="AD115" s="1">
        <f>'Voda, teplo, plyn Stav'!AE116-'Voda, teplo, plyn Stav'!AD116</f>
        <v>2336</v>
      </c>
      <c r="AE115" s="1">
        <f>'Voda, teplo, plyn Stav'!AF116-'Voda, teplo, plyn Stav'!AE116</f>
        <v>1354</v>
      </c>
      <c r="AF115" s="1">
        <f>'Voda, teplo, plyn Stav'!AG116-'Voda, teplo, plyn Stav'!AF116</f>
        <v>1129</v>
      </c>
      <c r="AG115" s="1">
        <f>'Voda, teplo, plyn Stav'!AH116-'Voda, teplo, plyn Stav'!AG116</f>
        <v>1236</v>
      </c>
      <c r="AH115" s="1">
        <f>'Voda, teplo, plyn Stav'!AI116-'Voda, teplo, plyn Stav'!AH116</f>
        <v>1272</v>
      </c>
      <c r="AI115" s="1">
        <f>'Voda, teplo, plyn Stav'!AJ116-'Voda, teplo, plyn Stav'!AI116</f>
        <v>1471</v>
      </c>
      <c r="AJ115" s="1">
        <f>'Voda, teplo, plyn Stav'!AK116-'Voda, teplo, plyn Stav'!AJ116</f>
        <v>1394</v>
      </c>
      <c r="AK115" s="1">
        <f>'Voda, teplo, plyn Stav'!AL116-'Voda, teplo, plyn Stav'!AK116</f>
        <v>1609</v>
      </c>
      <c r="AL115" s="1">
        <f>'Voda, teplo, plyn Stav'!AM116-'Voda, teplo, plyn Stav'!AL116</f>
        <v>1554</v>
      </c>
      <c r="AM115" s="1">
        <f>'Voda, teplo, plyn Stav'!AN116-'Voda, teplo, plyn Stav'!AM116</f>
        <v>869</v>
      </c>
      <c r="AN115" s="1">
        <f>'Voda, teplo, plyn Stav'!AO116-'Voda, teplo, plyn Stav'!AN116</f>
        <v>964</v>
      </c>
      <c r="AO115" s="1">
        <f>'Voda, teplo, plyn Stav'!AP116-'Voda, teplo, plyn Stav'!AO116</f>
        <v>983</v>
      </c>
      <c r="AP115" s="1">
        <f>'Voda, teplo, plyn Stav'!AQ116-'Voda, teplo, plyn Stav'!AP116</f>
        <v>1260</v>
      </c>
      <c r="AQ115" s="1">
        <f>'Voda, teplo, plyn Stav'!AR116-'Voda, teplo, plyn Stav'!AQ116</f>
        <v>1234</v>
      </c>
      <c r="AR115" s="1">
        <f>'Voda, teplo, plyn Stav'!AS116-'Voda, teplo, plyn Stav'!AR116</f>
        <v>1160</v>
      </c>
      <c r="AS115" s="1">
        <f>'Voda, teplo, plyn Stav'!AT116-'Voda, teplo, plyn Stav'!AS116</f>
        <v>1272</v>
      </c>
      <c r="AT115" s="1">
        <f>'Voda, teplo, plyn Stav'!AU116-'Voda, teplo, plyn Stav'!AT116</f>
        <v>1553</v>
      </c>
      <c r="AU115" s="1">
        <f>'Voda, teplo, plyn Stav'!AV116-'Voda, teplo, plyn Stav'!AU116</f>
        <v>1448</v>
      </c>
      <c r="AV115" s="1">
        <f>'Voda, teplo, plyn Stav'!AW116-'Voda, teplo, plyn Stav'!AV116</f>
        <v>1353</v>
      </c>
      <c r="AW115" s="1">
        <f>'Voda, teplo, plyn Stav'!AX116-'Voda, teplo, plyn Stav'!AW116</f>
        <v>1635</v>
      </c>
      <c r="AX115" s="1">
        <f>'Voda, teplo, plyn Stav'!AY116-'Voda, teplo, plyn Stav'!AX116</f>
        <v>1655</v>
      </c>
      <c r="AY115" s="1">
        <f>'Voda, teplo, plyn Stav'!AZ116-'Voda, teplo, plyn Stav'!AY116</f>
        <v>1899</v>
      </c>
      <c r="AZ115" s="1">
        <f>'Voda, teplo, plyn Stav'!BA116-'Voda, teplo, plyn Stav'!AZ116</f>
        <v>1939</v>
      </c>
      <c r="BA115" s="1">
        <f>'Voda, teplo, plyn Stav'!BB116-'Voda, teplo, plyn Stav'!BA116</f>
        <v>3322</v>
      </c>
      <c r="BB115" s="1">
        <f>'Voda, teplo, plyn Stav'!BC116-'Voda, teplo, plyn Stav'!BB116</f>
        <v>2088</v>
      </c>
      <c r="BC115" s="1">
        <f>'Voda, teplo, plyn Stav'!BD116-'Voda, teplo, plyn Stav'!BC116</f>
        <v>1963</v>
      </c>
      <c r="BD115" s="1">
        <f>'Voda, teplo, plyn Stav'!BE116-'Voda, teplo, plyn Stav'!BD116</f>
        <v>1106</v>
      </c>
      <c r="BE115" s="1">
        <f>'Voda, teplo, plyn Stav'!BF116-'Voda, teplo, plyn Stav'!BE116</f>
        <v>1234</v>
      </c>
      <c r="BF115" s="1">
        <f>'Voda, teplo, plyn Stav'!BG116-'Voda, teplo, plyn Stav'!BF116</f>
        <v>1144</v>
      </c>
      <c r="BG115" s="1">
        <f>'Voda, teplo, plyn Stav'!BH116-'Voda, teplo, plyn Stav'!BG116</f>
        <v>1135</v>
      </c>
      <c r="BH115" s="1">
        <f>'Voda, teplo, plyn Stav'!BI116-'Voda, teplo, plyn Stav'!BH116</f>
        <v>1350</v>
      </c>
      <c r="BI115" s="1">
        <f>'Voda, teplo, plyn Stav'!BJ116-'Voda, teplo, plyn Stav'!BI116</f>
        <v>1307</v>
      </c>
      <c r="BJ115" s="1">
        <f>'Voda, teplo, plyn Stav'!BK116-'Voda, teplo, plyn Stav'!BJ116</f>
        <v>1168</v>
      </c>
      <c r="BK115" s="1">
        <f>'Voda, teplo, plyn Stav'!BL116-'Voda, teplo, plyn Stav'!BK116</f>
        <v>1645</v>
      </c>
      <c r="BL115" s="1">
        <f>'Voda, teplo, plyn Stav'!BM116-'Voda, teplo, plyn Stav'!BL116</f>
        <v>2425</v>
      </c>
      <c r="BM115" s="1">
        <f>'Voda, teplo, plyn Stav'!BN116-'Voda, teplo, plyn Stav'!BM116</f>
        <v>2091</v>
      </c>
      <c r="BN115" s="1">
        <f>'Voda, teplo, plyn Stav'!BO116-'Voda, teplo, plyn Stav'!BN116</f>
        <v>1472</v>
      </c>
      <c r="BO115" s="1">
        <f>'Voda, teplo, plyn Stav'!BP116-'Voda, teplo, plyn Stav'!BO116</f>
        <v>1335</v>
      </c>
      <c r="BP115" s="1">
        <f>'Voda, teplo, plyn Stav'!BQ116-'Voda, teplo, plyn Stav'!BP116</f>
        <v>1385</v>
      </c>
      <c r="BQ115" s="1">
        <f>'Voda, teplo, plyn Stav'!BR116-'Voda, teplo, plyn Stav'!BQ116</f>
        <v>2018</v>
      </c>
      <c r="BR115" s="1">
        <f>'Voda, teplo, plyn Stav'!BS116-'Voda, teplo, plyn Stav'!BR116</f>
        <v>1559</v>
      </c>
      <c r="BS115" s="1">
        <f>'Voda, teplo, plyn Stav'!BT116-'Voda, teplo, plyn Stav'!BS116</f>
        <v>1300</v>
      </c>
      <c r="BT115" s="1">
        <f>'Voda, teplo, plyn Stav'!BU116-'Voda, teplo, plyn Stav'!BT116</f>
        <v>1431</v>
      </c>
      <c r="BU115" s="1">
        <f>'Voda, teplo, plyn Stav'!BV116-'Voda, teplo, plyn Stav'!BU116</f>
        <v>1366</v>
      </c>
      <c r="BV115" s="1">
        <f>'Voda, teplo, plyn Stav'!BW116-'Voda, teplo, plyn Stav'!BV116</f>
        <v>2235</v>
      </c>
      <c r="BW115" s="1">
        <f>'Voda, teplo, plyn Stav'!BX116-'Voda, teplo, plyn Stav'!BW116</f>
        <v>1628</v>
      </c>
      <c r="BX115" s="1">
        <f>'Voda, teplo, plyn Stav'!BY116-'Voda, teplo, plyn Stav'!BX116</f>
        <v>1733</v>
      </c>
      <c r="BY115" s="1">
        <f>'Voda, teplo, plyn Stav'!BZ116-'Voda, teplo, plyn Stav'!BY116</f>
        <v>2145</v>
      </c>
      <c r="BZ115" s="1">
        <f>'Voda, teplo, plyn Stav'!CA116-'Voda, teplo, plyn Stav'!BZ116</f>
        <v>1867</v>
      </c>
      <c r="CA115" s="1">
        <f>'Voda, teplo, plyn Stav'!CB116-'Voda, teplo, plyn Stav'!CA116</f>
        <v>1493</v>
      </c>
      <c r="CB115" s="1">
        <f>'Voda, teplo, plyn Stav'!CC116-'Voda, teplo, plyn Stav'!CB116</f>
        <v>1406</v>
      </c>
      <c r="CC115" s="1">
        <f>'Voda, teplo, plyn Stav'!CD116-'Voda, teplo, plyn Stav'!CC116</f>
        <v>1363</v>
      </c>
      <c r="CD115" s="1">
        <f>'Voda, teplo, plyn Stav'!CE116-'Voda, teplo, plyn Stav'!CD116</f>
        <v>1640</v>
      </c>
      <c r="CE115" s="1">
        <f>'Voda, teplo, plyn Stav'!CF116-'Voda, teplo, plyn Stav'!CE116</f>
        <v>1506</v>
      </c>
      <c r="CF115" s="1">
        <f>'Voda, teplo, plyn Stav'!CG116-'Voda, teplo, plyn Stav'!CF116</f>
        <v>1567</v>
      </c>
      <c r="CG115" s="1">
        <f>'Voda, teplo, plyn Stav'!CH116-'Voda, teplo, plyn Stav'!CG116</f>
        <v>1735</v>
      </c>
      <c r="CH115" s="1">
        <f>'Voda, teplo, plyn Stav'!CI116-'Voda, teplo, plyn Stav'!CH116</f>
        <v>1081</v>
      </c>
      <c r="CI115" s="1">
        <f>'Voda, teplo, plyn Stav'!CJ116-'Voda, teplo, plyn Stav'!CI116</f>
        <v>1718</v>
      </c>
      <c r="CJ115" s="1">
        <f>'Voda, teplo, plyn Stav'!CK116-'Voda, teplo, plyn Stav'!CJ116</f>
        <v>1602</v>
      </c>
      <c r="CK115" s="1">
        <f>'Voda, teplo, plyn Stav'!CL116-'Voda, teplo, plyn Stav'!CK116</f>
        <v>1652</v>
      </c>
      <c r="CL115" s="1">
        <f>'Voda, teplo, plyn Stav'!CM116-'Voda, teplo, plyn Stav'!CL116</f>
        <v>1383</v>
      </c>
      <c r="CM115" s="1">
        <f>'Voda, teplo, plyn Stav'!CN116-'Voda, teplo, plyn Stav'!CM116</f>
        <v>1434</v>
      </c>
      <c r="CN115" s="1">
        <f>'Voda, teplo, plyn Stav'!CO116-'Voda, teplo, plyn Stav'!CN116</f>
        <v>1293</v>
      </c>
      <c r="CO115" s="1">
        <f>'Voda, teplo, plyn Stav'!CP116-'Voda, teplo, plyn Stav'!CO116</f>
        <v>381</v>
      </c>
    </row>
    <row r="116" spans="1:104" ht="12" hidden="1" customHeight="1">
      <c r="A116" s="1" t="str">
        <f>'Voda, teplo, plyn Stav'!A117</f>
        <v>H</v>
      </c>
      <c r="B116" s="1">
        <f>'Voda, teplo, plyn Stav'!B117</f>
        <v>220</v>
      </c>
      <c r="C116" s="1" t="str">
        <f>'Voda, teplo, plyn Stav'!C117</f>
        <v>Regulační st.</v>
      </c>
      <c r="D116" s="1">
        <f>'Voda, teplo, plyn Stav'!D117</f>
        <v>0</v>
      </c>
      <c r="E116" s="1" t="str">
        <f>'Voda, teplo, plyn Stav'!E117</f>
        <v>Plyn</v>
      </c>
      <c r="F116" s="1">
        <f>'Voda, teplo, plyn Stav'!F117</f>
        <v>3</v>
      </c>
      <c r="G116" s="1" t="str">
        <f>'Voda, teplo, plyn Stav'!G117</f>
        <v>2"</v>
      </c>
      <c r="H116" s="1">
        <f>'Voda, teplo, plyn Stav'!H117</f>
        <v>0</v>
      </c>
      <c r="I116" s="1" t="str">
        <f>'Voda, teplo, plyn Stav'!I117</f>
        <v>TCS143/91-1041</v>
      </c>
      <c r="AO116" s="1">
        <f>('Voda, teplo, plyn Stav'!AP117-'Voda, teplo, plyn Stav'!AO117)</f>
        <v>1143</v>
      </c>
      <c r="AP116" s="1">
        <f>('Voda, teplo, plyn Stav'!AQ117-'Voda, teplo, plyn Stav'!AP117)</f>
        <v>21047</v>
      </c>
      <c r="AQ116" s="1">
        <f>('Voda, teplo, plyn Stav'!AR117-'Voda, teplo, plyn Stav'!AQ117)</f>
        <v>45702</v>
      </c>
      <c r="AR116" s="1">
        <f>('Voda, teplo, plyn Stav'!AS117-'Voda, teplo, plyn Stav'!AR117)</f>
        <v>52864</v>
      </c>
      <c r="AS116" s="1">
        <f>('Voda, teplo, plyn Stav'!AT117-'Voda, teplo, plyn Stav'!AS117)</f>
        <v>60584</v>
      </c>
      <c r="AT116" s="1">
        <f>('Voda, teplo, plyn Stav'!AU117-'Voda, teplo, plyn Stav'!AT117)</f>
        <v>64177</v>
      </c>
      <c r="AU116" s="1">
        <f>('Voda, teplo, plyn Stav'!AV117-'Voda, teplo, plyn Stav'!AU117)</f>
        <v>26510</v>
      </c>
      <c r="AV116" s="1">
        <f>('Voda, teplo, plyn Stav'!AW117-'Voda, teplo, plyn Stav'!AV117)</f>
        <v>16412</v>
      </c>
      <c r="AW116" s="1">
        <f>('Voda, teplo, plyn Stav'!AX117-'Voda, teplo, plyn Stav'!AW117)</f>
        <v>2275</v>
      </c>
      <c r="AX116" s="1">
        <f>('Voda, teplo, plyn Stav'!AY117-'Voda, teplo, plyn Stav'!AX117)</f>
        <v>848</v>
      </c>
      <c r="AY116" s="1">
        <f>('Voda, teplo, plyn Stav'!AZ117-'Voda, teplo, plyn Stav'!AY117)</f>
        <v>506</v>
      </c>
      <c r="AZ116" s="1">
        <f>('Voda, teplo, plyn Stav'!BA117-'Voda, teplo, plyn Stav'!AZ117)</f>
        <v>339</v>
      </c>
      <c r="BA116" s="1">
        <f>('Voda, teplo, plyn Stav'!BB117-'Voda, teplo, plyn Stav'!BA117)</f>
        <v>2940</v>
      </c>
      <c r="BB116" s="1">
        <f>('Voda, teplo, plyn Stav'!BC117-'Voda, teplo, plyn Stav'!BB117)</f>
        <v>25119</v>
      </c>
      <c r="BC116" s="1">
        <f>('Voda, teplo, plyn Stav'!BD117-'Voda, teplo, plyn Stav'!BC117)</f>
        <v>46930</v>
      </c>
      <c r="BD116" s="1">
        <f>('Voda, teplo, plyn Stav'!BE117-'Voda, teplo, plyn Stav'!BD117)</f>
        <v>66427</v>
      </c>
      <c r="BE116" s="1">
        <f>('Voda, teplo, plyn Stav'!BF117-'Voda, teplo, plyn Stav'!BE117)</f>
        <v>72677</v>
      </c>
      <c r="BF116" s="1">
        <f>('Voda, teplo, plyn Stav'!BG117-'Voda, teplo, plyn Stav'!BF117)</f>
        <v>61565</v>
      </c>
      <c r="BG116" s="1">
        <f>('Voda, teplo, plyn Stav'!BH117-'Voda, teplo, plyn Stav'!BG117)</f>
        <v>61006</v>
      </c>
      <c r="BH116" s="1">
        <f>('Voda, teplo, plyn Stav'!BI117-'Voda, teplo, plyn Stav'!BH117)</f>
        <v>26178</v>
      </c>
      <c r="BI116" s="1">
        <f>('Voda, teplo, plyn Stav'!BJ117-'Voda, teplo, plyn Stav'!BI117)</f>
        <v>5016</v>
      </c>
      <c r="BJ116" s="1">
        <f>('Voda, teplo, plyn Stav'!BK117-'Voda, teplo, plyn Stav'!BJ117)</f>
        <v>2337</v>
      </c>
      <c r="BK116" s="1">
        <f>('Voda, teplo, plyn Stav'!BL117-'Voda, teplo, plyn Stav'!BK117)</f>
        <v>514</v>
      </c>
      <c r="BL116" s="1">
        <f>('Voda, teplo, plyn Stav'!BM117-'Voda, teplo, plyn Stav'!BL117)</f>
        <v>435</v>
      </c>
      <c r="BM116" s="1">
        <f>('Voda, teplo, plyn Stav'!BN117-'Voda, teplo, plyn Stav'!BM117)</f>
        <v>6298</v>
      </c>
      <c r="BN116" s="1">
        <f>('Voda, teplo, plyn Stav'!BO117-'Voda, teplo, plyn Stav'!BN117)</f>
        <v>23586</v>
      </c>
      <c r="BO116" s="1">
        <f>('Voda, teplo, plyn Stav'!BP117-'Voda, teplo, plyn Stav'!BO117)</f>
        <v>59178</v>
      </c>
      <c r="BP116" s="1">
        <f>('Voda, teplo, plyn Stav'!BQ117-'Voda, teplo, plyn Stav'!BP117)</f>
        <v>78436</v>
      </c>
      <c r="BQ116" s="1">
        <f>('Voda, teplo, plyn Stav'!BR117-'Voda, teplo, plyn Stav'!BQ117)</f>
        <v>78329</v>
      </c>
      <c r="BR116" s="1">
        <f>('Voda, teplo, plyn Stav'!BS117-'Voda, teplo, plyn Stav'!BR117)</f>
        <v>65644</v>
      </c>
      <c r="BS116" s="1">
        <f>('Voda, teplo, plyn Stav'!BT117-'Voda, teplo, plyn Stav'!BS117)</f>
        <v>46161</v>
      </c>
      <c r="BT116" s="1">
        <f>('Voda, teplo, plyn Stav'!BU117-'Voda, teplo, plyn Stav'!BT117)</f>
        <v>12426</v>
      </c>
      <c r="BU116" s="1">
        <f>('Voda, teplo, plyn Stav'!BV117-'Voda, teplo, plyn Stav'!BU117)</f>
        <v>5405</v>
      </c>
      <c r="BV116" s="1">
        <f>('Voda, teplo, plyn Stav'!BW117-'Voda, teplo, plyn Stav'!BV117)</f>
        <v>1783</v>
      </c>
      <c r="BW116" s="1">
        <f>('Voda, teplo, plyn Stav'!BX117-'Voda, teplo, plyn Stav'!BW117)</f>
        <v>873</v>
      </c>
      <c r="BX116" s="1">
        <f>('Voda, teplo, plyn Stav'!BY117-'Voda, teplo, plyn Stav'!BX117)</f>
        <v>1199</v>
      </c>
      <c r="BY116" s="1">
        <f>('Voda, teplo, plyn Stav'!BZ117-'Voda, teplo, plyn Stav'!BY117)</f>
        <v>4289</v>
      </c>
      <c r="BZ116" s="1">
        <f>('Voda, teplo, plyn Stav'!CA117-'Voda, teplo, plyn Stav'!BZ117)</f>
        <v>23357</v>
      </c>
      <c r="CA116" s="1">
        <f>('Voda, teplo, plyn Stav'!CB117-'Voda, teplo, plyn Stav'!CA117)</f>
        <v>50995</v>
      </c>
      <c r="CB116" s="1">
        <f>('Voda, teplo, plyn Stav'!CC117-'Voda, teplo, plyn Stav'!CB117)</f>
        <v>73362</v>
      </c>
      <c r="CC116" s="1">
        <f>('Voda, teplo, plyn Stav'!CD117-'Voda, teplo, plyn Stav'!CC117)</f>
        <v>84410</v>
      </c>
      <c r="CD116" s="1">
        <f>('Voda, teplo, plyn Stav'!CE117-'Voda, teplo, plyn Stav'!CD117)</f>
        <v>76625</v>
      </c>
      <c r="CE116" s="1">
        <f>('Voda, teplo, plyn Stav'!CF117-'Voda, teplo, plyn Stav'!CE117)</f>
        <v>52122</v>
      </c>
      <c r="CF116" s="1">
        <f>('Voda, teplo, plyn Stav'!CG117-'Voda, teplo, plyn Stav'!CF117)</f>
        <v>29380</v>
      </c>
      <c r="CG116" s="1">
        <f>('Voda, teplo, plyn Stav'!CH117-'Voda, teplo, plyn Stav'!CG117)</f>
        <v>8604</v>
      </c>
      <c r="CH116" s="1">
        <f>('Voda, teplo, plyn Stav'!CI117-'Voda, teplo, plyn Stav'!CH117)</f>
        <v>5807</v>
      </c>
      <c r="CI116" s="1">
        <f>('Voda, teplo, plyn Stav'!CJ117-'Voda, teplo, plyn Stav'!CI117)</f>
        <v>3283</v>
      </c>
      <c r="CJ116" s="1">
        <f>('Voda, teplo, plyn Stav'!CK117-'Voda, teplo, plyn Stav'!CJ117)</f>
        <v>3108</v>
      </c>
      <c r="CK116" s="1">
        <f>('Voda, teplo, plyn Stav'!CL117-'Voda, teplo, plyn Stav'!CK117)</f>
        <v>7809</v>
      </c>
      <c r="CL116" s="1">
        <f>('Voda, teplo, plyn Stav'!CM117-'Voda, teplo, plyn Stav'!CL117)</f>
        <v>41948</v>
      </c>
      <c r="CM116" s="1">
        <f>('Voda, teplo, plyn Stav'!CN117-'Voda, teplo, plyn Stav'!CM117)</f>
        <v>52710</v>
      </c>
      <c r="CN116" s="1">
        <f>('Voda, teplo, plyn Stav'!CO117-'Voda, teplo, plyn Stav'!CN117)</f>
        <v>53708</v>
      </c>
      <c r="CO116" s="1">
        <f>('Voda, teplo, plyn Stav'!CP117-'Voda, teplo, plyn Stav'!CO117)</f>
        <v>95942</v>
      </c>
      <c r="CP116" s="1">
        <f>('Voda, teplo, plyn Stav'!CQ117-'Voda, teplo, plyn Stav'!CP117)</f>
        <v>6005</v>
      </c>
    </row>
    <row r="117" spans="1:104" ht="12" hidden="1" customHeight="1">
      <c r="A117" s="1" t="str">
        <f>'Voda, teplo, plyn Stav'!A118</f>
        <v>H</v>
      </c>
      <c r="B117" s="1">
        <f>'Voda, teplo, plyn Stav'!B118</f>
        <v>272</v>
      </c>
      <c r="C117" s="1" t="str">
        <f>'Voda, teplo, plyn Stav'!C118</f>
        <v>ČOV</v>
      </c>
      <c r="D117" s="1">
        <f>'Voda, teplo, plyn Stav'!D118</f>
        <v>0</v>
      </c>
      <c r="E117" s="1" t="str">
        <f>'Voda, teplo, plyn Stav'!E118</f>
        <v>Odp. voda</v>
      </c>
      <c r="I117" s="1">
        <f>'Voda, teplo, plyn Stav'!I118</f>
        <v>0</v>
      </c>
      <c r="BQ117" s="1">
        <f>('Voda, teplo, plyn Stav'!BR118-'Voda, teplo, plyn Stav'!BQ118)</f>
        <v>4475</v>
      </c>
      <c r="BR117" s="1">
        <f>('Voda, teplo, plyn Stav'!BS118-'Voda, teplo, plyn Stav'!BR118)</f>
        <v>2950</v>
      </c>
      <c r="BS117" s="1">
        <f>('Voda, teplo, plyn Stav'!BT118-'Voda, teplo, plyn Stav'!BS118)</f>
        <v>3555</v>
      </c>
      <c r="BT117" s="1">
        <f>('Voda, teplo, plyn Stav'!BU118-'Voda, teplo, plyn Stav'!BT118)</f>
        <v>3208</v>
      </c>
      <c r="BU117" s="1">
        <f>('Voda, teplo, plyn Stav'!BV118-'Voda, teplo, plyn Stav'!BU118)</f>
        <v>8533</v>
      </c>
      <c r="BV117" s="1">
        <f>('Voda, teplo, plyn Stav'!BW118-'Voda, teplo, plyn Stav'!BV118)</f>
        <v>3279</v>
      </c>
      <c r="BW117" s="1">
        <f>('Voda, teplo, plyn Stav'!BX118-'Voda, teplo, plyn Stav'!BW118)</f>
        <v>6230</v>
      </c>
      <c r="BX117" s="1">
        <f>('Voda, teplo, plyn Stav'!BY118-'Voda, teplo, plyn Stav'!BX118)</f>
        <v>4570</v>
      </c>
      <c r="BY117" s="1">
        <f>('Voda, teplo, plyn Stav'!BZ118-'Voda, teplo, plyn Stav'!BY118)</f>
        <v>6758</v>
      </c>
      <c r="BZ117" s="1">
        <f>('Voda, teplo, plyn Stav'!CA118-'Voda, teplo, plyn Stav'!BZ118)</f>
        <v>7402</v>
      </c>
      <c r="CA117" s="1">
        <f>('Voda, teplo, plyn Stav'!CB118-'Voda, teplo, plyn Stav'!CA118)</f>
        <v>4049</v>
      </c>
      <c r="CB117" s="1">
        <f>('Voda, teplo, plyn Stav'!CC118-'Voda, teplo, plyn Stav'!CB118)</f>
        <v>3127</v>
      </c>
      <c r="CC117" s="1">
        <f>('Voda, teplo, plyn Stav'!CD118-'Voda, teplo, plyn Stav'!CC118)</f>
        <v>4763</v>
      </c>
      <c r="CD117" s="1">
        <f>('Voda, teplo, plyn Stav'!CE118-'Voda, teplo, plyn Stav'!CD118)</f>
        <v>2594</v>
      </c>
      <c r="CE117" s="1">
        <v>4256</v>
      </c>
      <c r="CF117" s="1">
        <f>('Voda, teplo, plyn Stav'!CG118-'Voda, teplo, plyn Stav'!CF118)</f>
        <v>10948</v>
      </c>
      <c r="CG117" s="1">
        <f>('Voda, teplo, plyn Stav'!CH118-'Voda, teplo, plyn Stav'!CG118)</f>
        <v>5232</v>
      </c>
      <c r="CH117" s="1">
        <f>('Voda, teplo, plyn Stav'!CI118-'Voda, teplo, plyn Stav'!CH118)</f>
        <v>5716</v>
      </c>
      <c r="CI117" s="1">
        <f>('Voda, teplo, plyn Stav'!CJ118-'Voda, teplo, plyn Stav'!CI118)</f>
        <v>3225</v>
      </c>
      <c r="CJ117" s="1">
        <f>('Voda, teplo, plyn Stav'!CK118-'Voda, teplo, plyn Stav'!CJ118)</f>
        <v>3597</v>
      </c>
      <c r="CK117" s="1">
        <f>('Voda, teplo, plyn Stav'!CL118-'Voda, teplo, plyn Stav'!CK118)</f>
        <v>2455</v>
      </c>
      <c r="CL117" s="1">
        <f>('Voda, teplo, plyn Stav'!CM118-'Voda, teplo, plyn Stav'!CL118)</f>
        <v>4554</v>
      </c>
      <c r="CM117" s="1">
        <f>('Voda, teplo, plyn Stav'!CN118-'Voda, teplo, plyn Stav'!CM118)</f>
        <v>5436</v>
      </c>
      <c r="CN117" s="1">
        <f>('Voda, teplo, plyn Stav'!CO118-'Voda, teplo, plyn Stav'!CN118)</f>
        <v>3322</v>
      </c>
      <c r="CO117" s="1">
        <f>('Voda, teplo, plyn Stav'!CP118-'Voda, teplo, plyn Stav'!CO118)</f>
        <v>4829</v>
      </c>
      <c r="CP117" s="1">
        <f>('Voda, teplo, plyn Stav'!CQ118-'Voda, teplo, plyn Stav'!CP118)</f>
        <v>1202</v>
      </c>
    </row>
    <row r="118" spans="1:104" ht="12" customHeight="1">
      <c r="A118" s="1" t="str">
        <f>'Voda, teplo, plyn Stav'!A119</f>
        <v>H</v>
      </c>
      <c r="B118" s="1">
        <f>'Voda, teplo, plyn Stav'!B119</f>
        <v>231</v>
      </c>
      <c r="C118" s="1" t="str">
        <f>'Voda, teplo, plyn Stav'!C119</f>
        <v>U bud. 40</v>
      </c>
      <c r="D118" s="1" t="s">
        <v>430</v>
      </c>
      <c r="E118" s="1" t="str">
        <f>'Voda, teplo, plyn Stav'!E119</f>
        <v>Voda</v>
      </c>
      <c r="F118" s="1" t="str">
        <f>'Voda, teplo, plyn Stav'!F119</f>
        <v>37b</v>
      </c>
      <c r="G118" s="1" t="str">
        <f>'Voda, teplo, plyn Stav'!G119</f>
        <v>3/4"</v>
      </c>
      <c r="H118" s="1">
        <f>'Voda, teplo, plyn Stav'!H119</f>
        <v>0</v>
      </c>
      <c r="I118" s="1" t="str">
        <f>'Voda, teplo, plyn Stav'!I119</f>
        <v>659369/11</v>
      </c>
      <c r="AN118" s="1">
        <f>'Voda, teplo, plyn Stav'!AO119-'Voda, teplo, plyn Stav'!AN119</f>
        <v>2.5</v>
      </c>
      <c r="AO118" s="1">
        <f>'Voda, teplo, plyn Stav'!AP119-'Voda, teplo, plyn Stav'!AO119</f>
        <v>4.5</v>
      </c>
      <c r="AP118" s="1">
        <f>'Voda, teplo, plyn Stav'!AQ119-'Voda, teplo, plyn Stav'!AP119</f>
        <v>4</v>
      </c>
      <c r="AQ118" s="1">
        <f>'Voda, teplo, plyn Stav'!AR119-'Voda, teplo, plyn Stav'!AQ119</f>
        <v>8</v>
      </c>
      <c r="AR118" s="1">
        <f>'Voda, teplo, plyn Stav'!AS119-'Voda, teplo, plyn Stav'!AR119</f>
        <v>5</v>
      </c>
      <c r="AS118" s="1">
        <f>'Voda, teplo, plyn Stav'!AT119-'Voda, teplo, plyn Stav'!AS119</f>
        <v>2</v>
      </c>
      <c r="AT118" s="1">
        <f>'Voda, teplo, plyn Stav'!AU119-'Voda, teplo, plyn Stav'!AT119</f>
        <v>1</v>
      </c>
      <c r="AU118" s="1">
        <f>'Voda, teplo, plyn Stav'!AV119-'Voda, teplo, plyn Stav'!AU119</f>
        <v>5</v>
      </c>
      <c r="AV118" s="1">
        <f>'Voda, teplo, plyn Stav'!AW119-'Voda, teplo, plyn Stav'!AV119</f>
        <v>13</v>
      </c>
      <c r="AW118" s="1">
        <f>'Voda, teplo, plyn Stav'!AX119-'Voda, teplo, plyn Stav'!AW119</f>
        <v>19</v>
      </c>
      <c r="AX118" s="1">
        <f>'Voda, teplo, plyn Stav'!AY119-'Voda, teplo, plyn Stav'!AX119</f>
        <v>23</v>
      </c>
      <c r="AY118" s="1">
        <f>'Voda, teplo, plyn Stav'!AZ119-'Voda, teplo, plyn Stav'!AY119</f>
        <v>18</v>
      </c>
      <c r="AZ118" s="1">
        <f>'Voda, teplo, plyn Stav'!BA119-'Voda, teplo, plyn Stav'!AZ119</f>
        <v>11</v>
      </c>
      <c r="BA118" s="1">
        <f>'Voda, teplo, plyn Stav'!BB119-'Voda, teplo, plyn Stav'!BA119</f>
        <v>9</v>
      </c>
      <c r="BB118" s="1">
        <f>'Voda, teplo, plyn Stav'!BC119-'Voda, teplo, plyn Stav'!BB119</f>
        <v>4</v>
      </c>
      <c r="BC118" s="1">
        <f>'Voda, teplo, plyn Stav'!BD119-'Voda, teplo, plyn Stav'!BC119</f>
        <v>5</v>
      </c>
      <c r="BD118" s="1">
        <f>'Voda, teplo, plyn Stav'!BE119-'Voda, teplo, plyn Stav'!BD119</f>
        <v>6</v>
      </c>
      <c r="BE118" s="1">
        <f>'Voda, teplo, plyn Stav'!BF119-'Voda, teplo, plyn Stav'!BE119</f>
        <v>2</v>
      </c>
      <c r="BF118" s="1">
        <f>'Voda, teplo, plyn Stav'!BG119-'Voda, teplo, plyn Stav'!BF119</f>
        <v>4</v>
      </c>
      <c r="BG118" s="1">
        <f>'Voda, teplo, plyn Stav'!BH119-'Voda, teplo, plyn Stav'!BG119</f>
        <v>4</v>
      </c>
      <c r="BH118" s="1">
        <f>'Voda, teplo, plyn Stav'!BI119-'Voda, teplo, plyn Stav'!BH119</f>
        <v>4</v>
      </c>
      <c r="BI118" s="1">
        <f>'Voda, teplo, plyn Stav'!BJ119-'Voda, teplo, plyn Stav'!BI119</f>
        <v>2</v>
      </c>
      <c r="BJ118" s="1">
        <f>'Voda, teplo, plyn Stav'!BK119-'Voda, teplo, plyn Stav'!BJ119</f>
        <v>4</v>
      </c>
      <c r="BK118" s="1">
        <f>'Voda, teplo, plyn Stav'!BL119-'Voda, teplo, plyn Stav'!BK119</f>
        <v>5</v>
      </c>
      <c r="BL118" s="1">
        <f>'Voda, teplo, plyn Stav'!BM119-'Voda, teplo, plyn Stav'!BL119</f>
        <v>4</v>
      </c>
      <c r="BM118" s="1">
        <f>'Voda, teplo, plyn Stav'!BN119-'Voda, teplo, plyn Stav'!BM119</f>
        <v>5</v>
      </c>
      <c r="BN118" s="1">
        <f>'Voda, teplo, plyn Stav'!BO119-'Voda, teplo, plyn Stav'!BN119</f>
        <v>7</v>
      </c>
      <c r="BO118" s="1">
        <f>'Voda, teplo, plyn Stav'!BP119-'Voda, teplo, plyn Stav'!BO119</f>
        <v>3</v>
      </c>
      <c r="BP118" s="1">
        <f>'Voda, teplo, plyn Stav'!BQ119-'Voda, teplo, plyn Stav'!BP119</f>
        <v>1</v>
      </c>
      <c r="BQ118" s="1">
        <f>'Voda, teplo, plyn Stav'!BR119-'Voda, teplo, plyn Stav'!BQ119</f>
        <v>4</v>
      </c>
      <c r="BR118" s="1">
        <f>'Voda, teplo, plyn Stav'!BS119-'Voda, teplo, plyn Stav'!BR119</f>
        <v>5</v>
      </c>
      <c r="BS118" s="1">
        <f>'Voda, teplo, plyn Stav'!BT119-'Voda, teplo, plyn Stav'!BS119</f>
        <v>4</v>
      </c>
      <c r="BT118" s="1">
        <f>'Voda, teplo, plyn Stav'!BU119-'Voda, teplo, plyn Stav'!BT119</f>
        <v>2</v>
      </c>
      <c r="BU118" s="1">
        <f>'Voda, teplo, plyn Stav'!BV119-'Voda, teplo, plyn Stav'!BU119</f>
        <v>6</v>
      </c>
      <c r="BV118" s="1">
        <f>'Voda, teplo, plyn Stav'!BW119-'Voda, teplo, plyn Stav'!BV119</f>
        <v>9</v>
      </c>
      <c r="BW118" s="1">
        <f>'Voda, teplo, plyn Stav'!BX119-'Voda, teplo, plyn Stav'!BW119</f>
        <v>4</v>
      </c>
      <c r="BX118" s="1">
        <f>'Voda, teplo, plyn Stav'!BY119-'Voda, teplo, plyn Stav'!BX119</f>
        <v>3</v>
      </c>
      <c r="BY118" s="1">
        <f>'Voda, teplo, plyn Stav'!BZ119-'Voda, teplo, plyn Stav'!BY119</f>
        <v>2</v>
      </c>
      <c r="BZ118" s="1">
        <f>'Voda, teplo, plyn Stav'!CA119-'Voda, teplo, plyn Stav'!BZ119</f>
        <v>5</v>
      </c>
      <c r="CA118" s="1">
        <f>'Voda, teplo, plyn Stav'!CB119-'Voda, teplo, plyn Stav'!CA119</f>
        <v>2</v>
      </c>
      <c r="CB118" s="1">
        <f>'Voda, teplo, plyn Stav'!CC119-'Voda, teplo, plyn Stav'!CB119</f>
        <v>8</v>
      </c>
      <c r="CC118" s="1">
        <f>'Voda, teplo, plyn Stav'!CD119-'Voda, teplo, plyn Stav'!CC119</f>
        <v>1</v>
      </c>
      <c r="CD118" s="1">
        <f>'Voda, teplo, plyn Stav'!CE119-'Voda, teplo, plyn Stav'!CD119</f>
        <v>1</v>
      </c>
      <c r="CE118" s="1">
        <f>'Voda, teplo, plyn Stav'!CF119-'Voda, teplo, plyn Stav'!CE119</f>
        <v>0</v>
      </c>
      <c r="CF118" s="1">
        <f>'Voda, teplo, plyn Stav'!CG119-'Voda, teplo, plyn Stav'!CF119</f>
        <v>0</v>
      </c>
      <c r="CG118" s="1">
        <f>'Voda, teplo, plyn Stav'!CH119-'Voda, teplo, plyn Stav'!CG119</f>
        <v>0</v>
      </c>
      <c r="CH118" s="1">
        <f>'Voda, teplo, plyn Stav'!CI119-'Voda, teplo, plyn Stav'!CH119</f>
        <v>0</v>
      </c>
      <c r="CI118" s="1">
        <f>'Voda, teplo, plyn Stav'!CJ119-'Voda, teplo, plyn Stav'!CI119</f>
        <v>0</v>
      </c>
      <c r="CJ118" s="1">
        <f>'Voda, teplo, plyn Stav'!CK119-'Voda, teplo, plyn Stav'!CJ119</f>
        <v>0</v>
      </c>
      <c r="CK118" s="1">
        <f>'Voda, teplo, plyn Stav'!CL119-'Voda, teplo, plyn Stav'!CK119</f>
        <v>0</v>
      </c>
      <c r="CL118" s="1">
        <f>'Voda, teplo, plyn Stav'!CM119-'Voda, teplo, plyn Stav'!CL119</f>
        <v>0</v>
      </c>
      <c r="CM118" s="1">
        <f>'Voda, teplo, plyn Stav'!CN119-'Voda, teplo, plyn Stav'!CM119</f>
        <v>0</v>
      </c>
      <c r="CN118" s="1">
        <f>'Voda, teplo, plyn Stav'!CO119-'Voda, teplo, plyn Stav'!CN119</f>
        <v>0</v>
      </c>
      <c r="CO118" s="1">
        <f>'Voda, teplo, plyn Stav'!CP119-'Voda, teplo, plyn Stav'!CO119</f>
        <v>0</v>
      </c>
      <c r="CP118" s="1">
        <f>'Voda, teplo, plyn Stav'!CQ119-'Voda, teplo, plyn Stav'!CP119</f>
        <v>0</v>
      </c>
      <c r="CQ118" s="1">
        <f>'Voda, teplo, plyn Stav'!CR119-'Voda, teplo, plyn Stav'!CQ119</f>
        <v>0</v>
      </c>
      <c r="CR118" s="1">
        <f>'Voda, teplo, plyn Stav'!CS119-'Voda, teplo, plyn Stav'!CR119</f>
        <v>0</v>
      </c>
      <c r="CS118" s="1">
        <f>'Voda, teplo, plyn Stav'!CT119-'Voda, teplo, plyn Stav'!CS119</f>
        <v>0</v>
      </c>
      <c r="CT118" s="1">
        <f>'Voda, teplo, plyn Stav'!CU119-'Voda, teplo, plyn Stav'!CT119</f>
        <v>0</v>
      </c>
      <c r="CU118" s="1">
        <f>'Voda, teplo, plyn Stav'!CV119-'Voda, teplo, plyn Stav'!CU119</f>
        <v>0</v>
      </c>
      <c r="CV118" s="1">
        <f>'Voda, teplo, plyn Stav'!CW119-'Voda, teplo, plyn Stav'!CV119</f>
        <v>0</v>
      </c>
      <c r="CW118" s="1">
        <f>'Voda, teplo, plyn Stav'!CX119-'Voda, teplo, plyn Stav'!CW119</f>
        <v>0</v>
      </c>
    </row>
    <row r="119" spans="1:104" ht="12" customHeight="1">
      <c r="A119" s="1" t="str">
        <f>'Voda, teplo, plyn Stav'!A120</f>
        <v>H</v>
      </c>
      <c r="B119" s="1">
        <f>'Voda, teplo, plyn Stav'!B120</f>
        <v>232</v>
      </c>
      <c r="C119" s="1" t="str">
        <f>'Voda, teplo, plyn Stav'!C120</f>
        <v>Budova 16</v>
      </c>
      <c r="D119" s="1" t="str">
        <f>'Voda, teplo, plyn Stav'!D120</f>
        <v>Pešek</v>
      </c>
      <c r="E119" s="1" t="str">
        <f>'Voda, teplo, plyn Stav'!E120</f>
        <v>Voda</v>
      </c>
      <c r="F119" s="1">
        <f>'Voda, teplo, plyn Stav'!F120</f>
        <v>16</v>
      </c>
      <c r="G119" s="1" t="str">
        <f>'Voda, teplo, plyn Stav'!G120</f>
        <v>3/4"</v>
      </c>
      <c r="H119" s="1" t="str">
        <f>'Voda, teplo, plyn Stav'!H120</f>
        <v>Konec  13.9.2016</v>
      </c>
      <c r="I119" s="1" t="str">
        <f>'Voda, teplo, plyn Stav'!I120</f>
        <v>659378/11</v>
      </c>
      <c r="AO119" s="1">
        <f>'Voda, teplo, plyn Stav'!AP120-'Voda, teplo, plyn Stav'!AO120</f>
        <v>3</v>
      </c>
      <c r="AP119" s="1">
        <f>'Voda, teplo, plyn Stav'!AQ120-'Voda, teplo, plyn Stav'!AP120</f>
        <v>0</v>
      </c>
      <c r="AQ119" s="1">
        <f>'Voda, teplo, plyn Stav'!AR120-'Voda, teplo, plyn Stav'!AQ120</f>
        <v>4</v>
      </c>
      <c r="AR119" s="1">
        <f>'Voda, teplo, plyn Stav'!AS120-'Voda, teplo, plyn Stav'!AR120</f>
        <v>3</v>
      </c>
      <c r="AS119" s="1">
        <f>'Voda, teplo, plyn Stav'!AT120-'Voda, teplo, plyn Stav'!AS120</f>
        <v>7</v>
      </c>
      <c r="AT119" s="1">
        <f>'Voda, teplo, plyn Stav'!AU120-'Voda, teplo, plyn Stav'!AT120</f>
        <v>5</v>
      </c>
      <c r="AU119" s="1">
        <f>'Voda, teplo, plyn Stav'!AV120-'Voda, teplo, plyn Stav'!AU120</f>
        <v>4</v>
      </c>
      <c r="AV119" s="1">
        <f>'Voda, teplo, plyn Stav'!AW120-'Voda, teplo, plyn Stav'!AV120</f>
        <v>4</v>
      </c>
      <c r="AW119" s="1">
        <f>'Voda, teplo, plyn Stav'!AX120-'Voda, teplo, plyn Stav'!AW120</f>
        <v>4</v>
      </c>
      <c r="AX119" s="1">
        <f>'Voda, teplo, plyn Stav'!AY120-'Voda, teplo, plyn Stav'!AX120</f>
        <v>4</v>
      </c>
      <c r="AY119" s="1">
        <f>'Voda, teplo, plyn Stav'!AZ120-'Voda, teplo, plyn Stav'!AY120</f>
        <v>4</v>
      </c>
      <c r="AZ119" s="1">
        <f>'Voda, teplo, plyn Stav'!BA120-'Voda, teplo, plyn Stav'!AZ120</f>
        <v>6</v>
      </c>
      <c r="BA119" s="1">
        <f>'Voda, teplo, plyn Stav'!BB120-'Voda, teplo, plyn Stav'!BA120</f>
        <v>4</v>
      </c>
      <c r="BB119" s="1">
        <f>'Voda, teplo, plyn Stav'!BC120-'Voda, teplo, plyn Stav'!BB120</f>
        <v>3</v>
      </c>
      <c r="BC119" s="1">
        <f>'Voda, teplo, plyn Stav'!BD120-'Voda, teplo, plyn Stav'!BC120</f>
        <v>6</v>
      </c>
      <c r="BD119" s="1">
        <f>'Voda, teplo, plyn Stav'!BE120-'Voda, teplo, plyn Stav'!BD120</f>
        <v>2</v>
      </c>
      <c r="BE119" s="1">
        <f>'Voda, teplo, plyn Stav'!BF120-'Voda, teplo, plyn Stav'!BE120</f>
        <v>4</v>
      </c>
      <c r="BF119" s="1">
        <f>'Voda, teplo, plyn Stav'!BG120-'Voda, teplo, plyn Stav'!BF120</f>
        <v>3</v>
      </c>
      <c r="BG119" s="1">
        <f>'Voda, teplo, plyn Stav'!BH120-'Voda, teplo, plyn Stav'!BG120</f>
        <v>3</v>
      </c>
      <c r="BH119" s="1">
        <f>'Voda, teplo, plyn Stav'!BI120-'Voda, teplo, plyn Stav'!BH120</f>
        <v>5</v>
      </c>
      <c r="BI119" s="1">
        <f>'Voda, teplo, plyn Stav'!BJ120-'Voda, teplo, plyn Stav'!BI120</f>
        <v>4</v>
      </c>
      <c r="BJ119" s="1">
        <f>'Voda, teplo, plyn Stav'!BK120-'Voda, teplo, plyn Stav'!BJ120</f>
        <v>2</v>
      </c>
      <c r="BK119" s="1">
        <f>'Voda, teplo, plyn Stav'!BL120-'Voda, teplo, plyn Stav'!BK120</f>
        <v>3</v>
      </c>
      <c r="BL119" s="1">
        <f>'Voda, teplo, plyn Stav'!BM120-'Voda, teplo, plyn Stav'!BL120</f>
        <v>3</v>
      </c>
      <c r="BM119" s="1">
        <f>'Voda, teplo, plyn Stav'!BN120-'Voda, teplo, plyn Stav'!BM120</f>
        <v>3</v>
      </c>
      <c r="BN119" s="1">
        <f>'Voda, teplo, plyn Stav'!BO120-'Voda, teplo, plyn Stav'!BN120</f>
        <v>4</v>
      </c>
      <c r="BO119" s="1">
        <f>'Voda, teplo, plyn Stav'!BP120-'Voda, teplo, plyn Stav'!BO120</f>
        <v>1</v>
      </c>
      <c r="BP119" s="1">
        <f>'Voda, teplo, plyn Stav'!BQ120-'Voda, teplo, plyn Stav'!BP120</f>
        <v>1</v>
      </c>
      <c r="BQ119" s="1">
        <f>'Voda, teplo, plyn Stav'!BR120-'Voda, teplo, plyn Stav'!BQ120</f>
        <v>2</v>
      </c>
      <c r="BR119" s="1">
        <f>'Voda, teplo, plyn Stav'!BS120-'Voda, teplo, plyn Stav'!BR120</f>
        <v>2</v>
      </c>
      <c r="BS119" s="1">
        <f>'Voda, teplo, plyn Stav'!BT120-'Voda, teplo, plyn Stav'!BS120</f>
        <v>4</v>
      </c>
      <c r="BT119" s="1">
        <f>'Voda, teplo, plyn Stav'!BU120-'Voda, teplo, plyn Stav'!BT120</f>
        <v>1</v>
      </c>
      <c r="BU119" s="1">
        <f>'Voda, teplo, plyn Stav'!BV120-'Voda, teplo, plyn Stav'!BU120</f>
        <v>3</v>
      </c>
      <c r="BV119" s="1">
        <f>'Voda, teplo, plyn Stav'!BW120-'Voda, teplo, plyn Stav'!BV120</f>
        <v>3</v>
      </c>
      <c r="BW119" s="1">
        <f>'Voda, teplo, plyn Stav'!BX120-'Voda, teplo, plyn Stav'!BW120</f>
        <v>3</v>
      </c>
      <c r="BX119" s="1">
        <f>'Voda, teplo, plyn Stav'!BY120-'Voda, teplo, plyn Stav'!BX120</f>
        <v>3</v>
      </c>
      <c r="BY119" s="1">
        <f>'Voda, teplo, plyn Stav'!BZ120-'Voda, teplo, plyn Stav'!BY120</f>
        <v>2</v>
      </c>
      <c r="BZ119" s="1">
        <f>'Voda, teplo, plyn Stav'!CA120-'Voda, teplo, plyn Stav'!BZ120</f>
        <v>3</v>
      </c>
      <c r="CA119" s="1">
        <f>'Voda, teplo, plyn Stav'!CB120-'Voda, teplo, plyn Stav'!CA120</f>
        <v>3</v>
      </c>
      <c r="CB119" s="1">
        <f>'Voda, teplo, plyn Stav'!CC120-'Voda, teplo, plyn Stav'!CB120</f>
        <v>2</v>
      </c>
      <c r="CC119" s="1">
        <f>'Voda, teplo, plyn Stav'!CD120-'Voda, teplo, plyn Stav'!CC120</f>
        <v>2</v>
      </c>
      <c r="CD119" s="1">
        <f>'Voda, teplo, plyn Stav'!CE120-'Voda, teplo, plyn Stav'!CD120</f>
        <v>2</v>
      </c>
      <c r="CE119" s="1">
        <f>'Voda, teplo, plyn Stav'!CF120-'Voda, teplo, plyn Stav'!CE120</f>
        <v>4</v>
      </c>
      <c r="CF119" s="1">
        <f>'Voda, teplo, plyn Stav'!CG120-'Voda, teplo, plyn Stav'!CF120</f>
        <v>0</v>
      </c>
      <c r="CG119" s="1">
        <f>'Voda, teplo, plyn Stav'!CH120-'Voda, teplo, plyn Stav'!CG120</f>
        <v>3</v>
      </c>
      <c r="CH119" s="1">
        <f>'Voda, teplo, plyn Stav'!CI120-'Voda, teplo, plyn Stav'!CH120</f>
        <v>2</v>
      </c>
      <c r="CI119" s="1">
        <f>'Voda, teplo, plyn Stav'!CJ120-'Voda, teplo, plyn Stav'!CI120</f>
        <v>4</v>
      </c>
      <c r="CJ119" s="1">
        <f>'Voda, teplo, plyn Stav'!CK120-'Voda, teplo, plyn Stav'!CJ120</f>
        <v>4</v>
      </c>
      <c r="CK119" s="1">
        <f>'Voda, teplo, plyn Stav'!CL120-'Voda, teplo, plyn Stav'!CK120</f>
        <v>3</v>
      </c>
      <c r="CL119" s="1">
        <f>'Voda, teplo, plyn Stav'!CM120-'Voda, teplo, plyn Stav'!CL120</f>
        <v>2</v>
      </c>
      <c r="CM119" s="1">
        <f>'Voda, teplo, plyn Stav'!CN120-'Voda, teplo, plyn Stav'!CM120</f>
        <v>2</v>
      </c>
      <c r="CN119" s="1">
        <f>'Voda, teplo, plyn Stav'!CO120-'Voda, teplo, plyn Stav'!CN120</f>
        <v>3</v>
      </c>
      <c r="CO119" s="1">
        <f>'Voda, teplo, plyn Stav'!CP120-'Voda, teplo, plyn Stav'!CO120</f>
        <v>16</v>
      </c>
      <c r="CP119" s="1">
        <f>'Voda, teplo, plyn Stav'!CQ120-'Voda, teplo, plyn Stav'!CP120</f>
        <v>6</v>
      </c>
      <c r="CQ119" s="1">
        <f>'Voda, teplo, plyn Stav'!CR120-'Voda, teplo, plyn Stav'!CQ120</f>
        <v>9</v>
      </c>
      <c r="CR119" s="1">
        <f>'Voda, teplo, plyn Stav'!CS120-'Voda, teplo, plyn Stav'!CR120</f>
        <v>7</v>
      </c>
      <c r="CS119" s="1">
        <f>'Voda, teplo, plyn Stav'!CT120-'Voda, teplo, plyn Stav'!CS120</f>
        <v>13</v>
      </c>
      <c r="CT119" s="1">
        <f>'Voda, teplo, plyn Stav'!CU120-'Voda, teplo, plyn Stav'!CT120</f>
        <v>16</v>
      </c>
      <c r="CU119" s="1">
        <f>'Voda, teplo, plyn Stav'!CV120-'Voda, teplo, plyn Stav'!CU120</f>
        <v>19</v>
      </c>
      <c r="CV119" s="1">
        <f>'Voda, teplo, plyn Stav'!CW120-'Voda, teplo, plyn Stav'!CV120</f>
        <v>34</v>
      </c>
      <c r="CW119" s="1">
        <f>'Voda, teplo, plyn Stav'!CX120-'Voda, teplo, plyn Stav'!CW120</f>
        <v>14</v>
      </c>
    </row>
    <row r="120" spans="1:104" ht="12" customHeight="1">
      <c r="A120" s="1" t="str">
        <f>'Voda, teplo, plyn Stav'!A122</f>
        <v>H</v>
      </c>
      <c r="B120" s="1">
        <f>'Voda, teplo, plyn Stav'!B122</f>
        <v>263</v>
      </c>
      <c r="C120" s="1" t="str">
        <f>'Voda, teplo, plyn Stav'!C122</f>
        <v>Becker</v>
      </c>
      <c r="D120" s="1" t="str">
        <f>'Voda, teplo, plyn Stav'!D122</f>
        <v>Becker Bohemia</v>
      </c>
      <c r="E120" s="1" t="str">
        <f>'Voda, teplo, plyn Stav'!E122</f>
        <v>Voda</v>
      </c>
      <c r="H120" s="1" t="str">
        <f>'Voda, teplo, plyn Stav'!H122</f>
        <v>Druhý vodoměr (konec 8.9.2016)</v>
      </c>
      <c r="I120" s="1" t="str">
        <f>'Voda, teplo, plyn Stav'!I122</f>
        <v>09565094</v>
      </c>
      <c r="BN120" s="1">
        <f>('Voda, teplo, plyn Stav'!BO122-'Voda, teplo, plyn Stav'!BN122)</f>
        <v>2</v>
      </c>
      <c r="BO120" s="1">
        <f>('Voda, teplo, plyn Stav'!BP122-'Voda, teplo, plyn Stav'!BO122)</f>
        <v>7</v>
      </c>
      <c r="BP120" s="1">
        <f>('Voda, teplo, plyn Stav'!BQ122-'Voda, teplo, plyn Stav'!BP122)</f>
        <v>1</v>
      </c>
      <c r="BQ120" s="1">
        <f>('Voda, teplo, plyn Stav'!BR122-'Voda, teplo, plyn Stav'!BQ122)</f>
        <v>15</v>
      </c>
      <c r="BR120" s="1">
        <f>('Voda, teplo, plyn Stav'!BS122-'Voda, teplo, plyn Stav'!BR122)</f>
        <v>9</v>
      </c>
      <c r="BS120" s="1">
        <f>('Voda, teplo, plyn Stav'!BT122-'Voda, teplo, plyn Stav'!BS122)</f>
        <v>9</v>
      </c>
      <c r="BT120" s="1">
        <f>('Voda, teplo, plyn Stav'!BU122-'Voda, teplo, plyn Stav'!BT122)</f>
        <v>14</v>
      </c>
      <c r="BU120" s="1">
        <f>('Voda, teplo, plyn Stav'!BV122-'Voda, teplo, plyn Stav'!BU122)</f>
        <v>12</v>
      </c>
      <c r="BV120" s="1">
        <f>('Voda, teplo, plyn Stav'!BW122-'Voda, teplo, plyn Stav'!BV122)</f>
        <v>16</v>
      </c>
      <c r="BW120" s="1">
        <f>('Voda, teplo, plyn Stav'!BX122-'Voda, teplo, plyn Stav'!BW122)</f>
        <v>11</v>
      </c>
      <c r="BX120" s="1">
        <f>('Voda, teplo, plyn Stav'!BY122-'Voda, teplo, plyn Stav'!BX122)</f>
        <v>8</v>
      </c>
      <c r="BY120" s="1">
        <f>('Voda, teplo, plyn Stav'!BZ122-'Voda, teplo, plyn Stav'!BY122)</f>
        <v>13</v>
      </c>
      <c r="BZ120" s="1">
        <f>('Voda, teplo, plyn Stav'!CA122-'Voda, teplo, plyn Stav'!BZ122)</f>
        <v>11</v>
      </c>
      <c r="CA120" s="1">
        <f>('Voda, teplo, plyn Stav'!CB122-'Voda, teplo, plyn Stav'!CA122)</f>
        <v>10</v>
      </c>
      <c r="CB120" s="1">
        <f>('Voda, teplo, plyn Stav'!CC122-'Voda, teplo, plyn Stav'!CB122)</f>
        <v>10</v>
      </c>
      <c r="CC120" s="1">
        <f>('Voda, teplo, plyn Stav'!CD122-'Voda, teplo, plyn Stav'!CC122)</f>
        <v>12</v>
      </c>
      <c r="CD120" s="1">
        <f>('Voda, teplo, plyn Stav'!CE122-'Voda, teplo, plyn Stav'!CD122)</f>
        <v>13</v>
      </c>
      <c r="CE120" s="1">
        <f>('Voda, teplo, plyn Stav'!CF122-'Voda, teplo, plyn Stav'!CE122)</f>
        <v>11</v>
      </c>
      <c r="CF120" s="1">
        <f>('Voda, teplo, plyn Stav'!CG122-'Voda, teplo, plyn Stav'!CF122)</f>
        <v>11</v>
      </c>
      <c r="CG120" s="1">
        <f>('Voda, teplo, plyn Stav'!CH122-'Voda, teplo, plyn Stav'!CG122)</f>
        <v>14</v>
      </c>
      <c r="CH120" s="1">
        <f>('Voda, teplo, plyn Stav'!CI122-'Voda, teplo, plyn Stav'!CH122)</f>
        <v>10</v>
      </c>
      <c r="CI120" s="1">
        <f>('Voda, teplo, plyn Stav'!CJ122-'Voda, teplo, plyn Stav'!CI122)</f>
        <v>11</v>
      </c>
      <c r="CJ120" s="1">
        <f>('Voda, teplo, plyn Stav'!CK122-'Voda, teplo, plyn Stav'!CJ122)</f>
        <v>8</v>
      </c>
      <c r="CK120" s="1">
        <f>('Voda, teplo, plyn Stav'!CL122-'Voda, teplo, plyn Stav'!CK122)</f>
        <v>8</v>
      </c>
      <c r="CL120" s="1">
        <f>('Voda, teplo, plyn Stav'!CM122-'Voda, teplo, plyn Stav'!CL122)</f>
        <v>4</v>
      </c>
      <c r="CM120" s="1">
        <f>('Voda, teplo, plyn Stav'!CN122-'Voda, teplo, plyn Stav'!CM122)</f>
        <v>5</v>
      </c>
      <c r="CN120" s="1">
        <f>('Voda, teplo, plyn Stav'!CO122-'Voda, teplo, plyn Stav'!CN122)</f>
        <v>7</v>
      </c>
      <c r="CO120" s="1">
        <f>('Voda, teplo, plyn Stav'!CP122-'Voda, teplo, plyn Stav'!CO122)</f>
        <v>3</v>
      </c>
      <c r="CP120" s="1">
        <f>('Voda, teplo, plyn Stav'!CQ122-'Voda, teplo, plyn Stav'!CP122)</f>
        <v>9</v>
      </c>
      <c r="CQ120" s="1">
        <f>('Voda, teplo, plyn Stav'!CR122-'Voda, teplo, plyn Stav'!CQ122)</f>
        <v>6</v>
      </c>
      <c r="CR120" s="1">
        <f>('Voda, teplo, plyn Stav'!CS122-'Voda, teplo, plyn Stav'!CR122)</f>
        <v>5</v>
      </c>
      <c r="CS120" s="1">
        <f>('Voda, teplo, plyn Stav'!CT122-'Voda, teplo, plyn Stav'!CS122)</f>
        <v>83</v>
      </c>
      <c r="CT120" s="1">
        <f>('Voda, teplo, plyn Stav'!CU122-'Voda, teplo, plyn Stav'!CT122)</f>
        <v>650</v>
      </c>
      <c r="CU120" s="1">
        <f>('Voda, teplo, plyn Stav'!CV122-'Voda, teplo, plyn Stav'!CU122)</f>
        <v>87</v>
      </c>
      <c r="CV120" s="1">
        <f>('Voda, teplo, plyn Stav'!CW122-'Voda, teplo, plyn Stav'!CV122)</f>
        <v>119</v>
      </c>
      <c r="CW120" s="1">
        <f>('Voda, teplo, plyn Stav'!CX122-'Voda, teplo, plyn Stav'!CW122)</f>
        <v>57</v>
      </c>
    </row>
    <row r="121" spans="1:104" ht="12" customHeight="1">
      <c r="A121" s="1" t="str">
        <f>'Voda, teplo, plyn Stav'!A123</f>
        <v>H</v>
      </c>
      <c r="B121" s="1">
        <f>'Voda, teplo, plyn Stav'!B123</f>
        <v>268</v>
      </c>
      <c r="C121" s="1" t="str">
        <f>'Voda, teplo, plyn Stav'!C123</f>
        <v>Budova 51-4</v>
      </c>
      <c r="D121" s="1" t="str">
        <f>'Voda, teplo, plyn Stav'!D123</f>
        <v>Schäfer-Menk</v>
      </c>
      <c r="E121" s="1" t="str">
        <f>'Voda, teplo, plyn Stav'!E123</f>
        <v>Voda</v>
      </c>
      <c r="I121" s="1" t="str">
        <f>'Voda, teplo, plyn Stav'!I123</f>
        <v>990627-13</v>
      </c>
      <c r="BQ121" s="1">
        <f>('Voda, teplo, plyn Stav'!BR123-'Voda, teplo, plyn Stav'!BQ123)</f>
        <v>10</v>
      </c>
      <c r="BR121" s="1">
        <f>('Voda, teplo, plyn Stav'!BS123-'Voda, teplo, plyn Stav'!BR123)</f>
        <v>84</v>
      </c>
      <c r="BS121" s="1">
        <f>('Voda, teplo, plyn Stav'!BT123-'Voda, teplo, plyn Stav'!BS123)</f>
        <v>85</v>
      </c>
      <c r="BT121" s="1">
        <f>('Voda, teplo, plyn Stav'!BU123-'Voda, teplo, plyn Stav'!BT123)</f>
        <v>99</v>
      </c>
      <c r="BU121" s="1">
        <f>('Voda, teplo, plyn Stav'!BV123-'Voda, teplo, plyn Stav'!BU123)</f>
        <v>104</v>
      </c>
      <c r="BV121" s="1">
        <f>('Voda, teplo, plyn Stav'!BW123-'Voda, teplo, plyn Stav'!BV123)</f>
        <v>102</v>
      </c>
      <c r="BW121" s="1">
        <f>('Voda, teplo, plyn Stav'!BX123-'Voda, teplo, plyn Stav'!BW123)</f>
        <v>101</v>
      </c>
      <c r="BX121" s="1">
        <f>('Voda, teplo, plyn Stav'!BY123-'Voda, teplo, plyn Stav'!BX123)</f>
        <v>95</v>
      </c>
      <c r="BY121" s="1">
        <f>('Voda, teplo, plyn Stav'!BZ123-'Voda, teplo, plyn Stav'!BY123)</f>
        <v>119</v>
      </c>
      <c r="BZ121" s="1">
        <f>('Voda, teplo, plyn Stav'!CA123-'Voda, teplo, plyn Stav'!BZ123)</f>
        <v>88</v>
      </c>
      <c r="CA121" s="1">
        <f>('Voda, teplo, plyn Stav'!CB123-'Voda, teplo, plyn Stav'!CA123)</f>
        <v>74</v>
      </c>
      <c r="CB121" s="1">
        <f>('Voda, teplo, plyn Stav'!CC123-'Voda, teplo, plyn Stav'!CB123)</f>
        <v>70</v>
      </c>
      <c r="CC121" s="1">
        <f>('Voda, teplo, plyn Stav'!CD123-'Voda, teplo, plyn Stav'!CC123)</f>
        <v>49</v>
      </c>
      <c r="CD121" s="1">
        <f>('Voda, teplo, plyn Stav'!CE123-'Voda, teplo, plyn Stav'!CD123)</f>
        <v>73</v>
      </c>
      <c r="CE121" s="1">
        <f>('Voda, teplo, plyn Stav'!CF123-'Voda, teplo, plyn Stav'!CE123)</f>
        <v>86</v>
      </c>
      <c r="CF121" s="1">
        <f>('Voda, teplo, plyn Stav'!CG123-'Voda, teplo, plyn Stav'!CF123)</f>
        <v>77</v>
      </c>
      <c r="CG121" s="1">
        <f>('Voda, teplo, plyn Stav'!CH123-'Voda, teplo, plyn Stav'!CG123)</f>
        <v>72</v>
      </c>
      <c r="CH121" s="1">
        <f>('Voda, teplo, plyn Stav'!CI123-'Voda, teplo, plyn Stav'!CH123)</f>
        <v>85</v>
      </c>
      <c r="CI121" s="1">
        <f>('Voda, teplo, plyn Stav'!CJ123-'Voda, teplo, plyn Stav'!CI123)</f>
        <v>79</v>
      </c>
      <c r="CJ121" s="1">
        <f>('Voda, teplo, plyn Stav'!CK123-'Voda, teplo, plyn Stav'!CJ123)</f>
        <v>72</v>
      </c>
      <c r="CK121" s="1">
        <f>('Voda, teplo, plyn Stav'!CL123-'Voda, teplo, plyn Stav'!CK123)</f>
        <v>90</v>
      </c>
      <c r="CL121" s="1">
        <f>('Voda, teplo, plyn Stav'!CM123-'Voda, teplo, plyn Stav'!CL123)</f>
        <v>94</v>
      </c>
      <c r="CM121" s="1">
        <f>('Voda, teplo, plyn Stav'!CN123-'Voda, teplo, plyn Stav'!CM123)</f>
        <v>104</v>
      </c>
      <c r="CN121" s="1">
        <f>('Voda, teplo, plyn Stav'!CO123-'Voda, teplo, plyn Stav'!CN123)</f>
        <v>83</v>
      </c>
      <c r="CO121" s="1">
        <f>('Voda, teplo, plyn Stav'!CP123-'Voda, teplo, plyn Stav'!CO123)</f>
        <v>85</v>
      </c>
      <c r="CP121" s="1">
        <f>('Voda, teplo, plyn Stav'!CQ123-'Voda, teplo, plyn Stav'!CP123)</f>
        <v>106</v>
      </c>
      <c r="CQ121" s="1">
        <f>('Voda, teplo, plyn Stav'!CR123-'Voda, teplo, plyn Stav'!CQ123)</f>
        <v>96</v>
      </c>
      <c r="CR121" s="1">
        <f>('Voda, teplo, plyn Stav'!CS123-'Voda, teplo, plyn Stav'!CR123)</f>
        <v>105</v>
      </c>
      <c r="CS121" s="1">
        <f>('Voda, teplo, plyn Stav'!CT123-'Voda, teplo, plyn Stav'!CS123)</f>
        <v>109</v>
      </c>
      <c r="CT121" s="1">
        <f>('Voda, teplo, plyn Stav'!CU123-'Voda, teplo, plyn Stav'!CT123)</f>
        <v>116</v>
      </c>
      <c r="CU121" s="1">
        <f>('Voda, teplo, plyn Stav'!CV123-'Voda, teplo, plyn Stav'!CU123)</f>
        <v>112</v>
      </c>
      <c r="CV121" s="1">
        <f>('Voda, teplo, plyn Stav'!CW123-'Voda, teplo, plyn Stav'!CV123)</f>
        <v>97</v>
      </c>
      <c r="CW121" s="1">
        <f>('Voda, teplo, plyn Stav'!CX123-'Voda, teplo, plyn Stav'!CW123)</f>
        <v>89</v>
      </c>
    </row>
    <row r="122" spans="1:104" ht="12" customHeight="1">
      <c r="A122" s="1" t="str">
        <f>'Voda, teplo, plyn Stav'!A124</f>
        <v>H</v>
      </c>
      <c r="B122" s="1">
        <f>'Voda, teplo, plyn Stav'!B124</f>
        <v>273</v>
      </c>
      <c r="C122" s="1" t="str">
        <f>'Voda, teplo, plyn Stav'!C124</f>
        <v>Budova 2a</v>
      </c>
      <c r="D122" s="1" t="str">
        <f>'Voda, teplo, plyn Stav'!D124</f>
        <v>Subtera</v>
      </c>
      <c r="E122" s="1" t="str">
        <f>'Voda, teplo, plyn Stav'!E124</f>
        <v>Voda</v>
      </c>
      <c r="I122" s="1" t="str">
        <f>'Voda, teplo, plyn Stav'!I124</f>
        <v>468570-07</v>
      </c>
      <c r="BS122" s="1">
        <f>('Voda, teplo, plyn Stav'!BT124-'Voda, teplo, plyn Stav'!BS124)</f>
        <v>27</v>
      </c>
      <c r="BT122" s="1">
        <f>('Voda, teplo, plyn Stav'!BU124-'Voda, teplo, plyn Stav'!BT124)-BT123-BT124</f>
        <v>20</v>
      </c>
      <c r="BU122" s="1">
        <f>('Voda, teplo, plyn Stav'!BV124-'Voda, teplo, plyn Stav'!BU124)-BU123-BU124</f>
        <v>16</v>
      </c>
      <c r="BV122" s="1">
        <f>('Voda, teplo, plyn Stav'!BW124-'Voda, teplo, plyn Stav'!BV124)-BV123-BV124</f>
        <v>15</v>
      </c>
      <c r="BW122" s="1">
        <f>('Voda, teplo, plyn Stav'!BX124-'Voda, teplo, plyn Stav'!BW124)-BW123-BW124</f>
        <v>14</v>
      </c>
      <c r="BX122" s="1">
        <f>('Voda, teplo, plyn Stav'!BY124-'Voda, teplo, plyn Stav'!BX124)-BX123-BX124</f>
        <v>15</v>
      </c>
      <c r="BY122" s="1">
        <f>('Voda, teplo, plyn Stav'!BZ124-'Voda, teplo, plyn Stav'!BY124)-BY123-BY124</f>
        <v>15</v>
      </c>
      <c r="BZ122" s="1">
        <f>('Voda, teplo, plyn Stav'!CA124-'Voda, teplo, plyn Stav'!BZ124)-BZ123-BZ124</f>
        <v>20</v>
      </c>
      <c r="CA122" s="1">
        <f>('Voda, teplo, plyn Stav'!CB124-'Voda, teplo, plyn Stav'!CA124)-CA123-CA124</f>
        <v>17</v>
      </c>
      <c r="CB122" s="1">
        <f>('Voda, teplo, plyn Stav'!CC124-'Voda, teplo, plyn Stav'!CB124)-CB123-CB124</f>
        <v>20</v>
      </c>
      <c r="CC122" s="1">
        <f>('Voda, teplo, plyn Stav'!CD124-'Voda, teplo, plyn Stav'!CC124)-CC123-CC124</f>
        <v>3</v>
      </c>
      <c r="CD122" s="1">
        <f>('Voda, teplo, plyn Stav'!CE124-'Voda, teplo, plyn Stav'!CD124)-CD123-CD124</f>
        <v>13</v>
      </c>
      <c r="CE122" s="1">
        <f>('Voda, teplo, plyn Stav'!CF124-'Voda, teplo, plyn Stav'!CE124)-CE123-CE124</f>
        <v>24</v>
      </c>
      <c r="CF122" s="1">
        <f>('Voda, teplo, plyn Stav'!CG124-'Voda, teplo, plyn Stav'!CF124)-CF123-CF124</f>
        <v>12</v>
      </c>
      <c r="CG122" s="1">
        <f>('Voda, teplo, plyn Stav'!CH124-'Voda, teplo, plyn Stav'!CG124)-CG123-CG124</f>
        <v>18</v>
      </c>
      <c r="CH122" s="1">
        <f>('Voda, teplo, plyn Stav'!CI124-'Voda, teplo, plyn Stav'!CH124)-CH123-CH124</f>
        <v>13</v>
      </c>
      <c r="CI122" s="1">
        <f>('Voda, teplo, plyn Stav'!CJ124-'Voda, teplo, plyn Stav'!CI124)-CI123-CI124</f>
        <v>-6</v>
      </c>
      <c r="CJ122" s="1">
        <f>('Voda, teplo, plyn Stav'!CK124-'Voda, teplo, plyn Stav'!CJ124)-CJ123-CJ124</f>
        <v>19</v>
      </c>
      <c r="CK122" s="1">
        <f>('Voda, teplo, plyn Stav'!CL124-'Voda, teplo, plyn Stav'!CK124)-CK123-CK124</f>
        <v>3</v>
      </c>
      <c r="CL122" s="1">
        <f>('Voda, teplo, plyn Stav'!CM124-'Voda, teplo, plyn Stav'!CL124)-CL123-CL124</f>
        <v>0</v>
      </c>
      <c r="CM122" s="1">
        <f>('Voda, teplo, plyn Stav'!CN124-'Voda, teplo, plyn Stav'!CM124)-CM123-CM124</f>
        <v>0</v>
      </c>
      <c r="CN122" s="1">
        <f>('Voda, teplo, plyn Stav'!CO124-'Voda, teplo, plyn Stav'!CN124)-CN123-CN124</f>
        <v>0</v>
      </c>
      <c r="CO122" s="1">
        <f>('Voda, teplo, plyn Stav'!CP124-'Voda, teplo, plyn Stav'!CO124)-CO123-CO124</f>
        <v>-6</v>
      </c>
      <c r="CP122" s="1">
        <f>('Voda, teplo, plyn Stav'!CQ124-'Voda, teplo, plyn Stav'!CP124)-CP123-CP124</f>
        <v>18</v>
      </c>
      <c r="CQ122" s="1">
        <f>('Voda, teplo, plyn Stav'!CR124-'Voda, teplo, plyn Stav'!CQ124)-CQ123-CQ124</f>
        <v>94</v>
      </c>
      <c r="CR122" s="1">
        <f>('Voda, teplo, plyn Stav'!CS124-'Voda, teplo, plyn Stav'!CR124)-CR123-CR124</f>
        <v>-67</v>
      </c>
      <c r="CS122" s="1">
        <f>('Voda, teplo, plyn Stav'!CT124-'Voda, teplo, plyn Stav'!CS124)-CS123-CS124</f>
        <v>15</v>
      </c>
      <c r="CT122" s="1">
        <f>('Voda, teplo, plyn Stav'!CU124-'Voda, teplo, plyn Stav'!CT124)-CT123-CT124</f>
        <v>14</v>
      </c>
      <c r="CU122" s="1">
        <f>('Voda, teplo, plyn Stav'!CV124-'Voda, teplo, plyn Stav'!CU124)-CU123-CU124</f>
        <v>72</v>
      </c>
      <c r="CV122" s="1">
        <f>('Voda, teplo, plyn Stav'!CW124-'Voda, teplo, plyn Stav'!CV124)-CV123-CV124</f>
        <v>176</v>
      </c>
      <c r="CW122" s="1">
        <f>('Voda, teplo, plyn Stav'!CX124-'Voda, teplo, plyn Stav'!CW124)-CW123-CW124</f>
        <v>28</v>
      </c>
    </row>
    <row r="123" spans="1:104" ht="12" customHeight="1">
      <c r="A123" s="1" t="str">
        <f>'Voda, teplo, plyn Stav'!A125</f>
        <v>H</v>
      </c>
      <c r="B123" s="1">
        <f>'Voda, teplo, plyn Stav'!B125</f>
        <v>274</v>
      </c>
      <c r="C123" s="1" t="str">
        <f>'Voda, teplo, plyn Stav'!C125</f>
        <v>Budova 2b</v>
      </c>
      <c r="D123" s="1" t="str">
        <f>'Voda, teplo, plyn Stav'!D125</f>
        <v>Subtera</v>
      </c>
      <c r="E123" s="1" t="str">
        <f>'Voda, teplo, plyn Stav'!E125</f>
        <v>Voda</v>
      </c>
      <c r="I123" s="1" t="str">
        <f>'Voda, teplo, plyn Stav'!I125</f>
        <v>42009383469</v>
      </c>
      <c r="BT123" s="1">
        <f>('Voda, teplo, plyn Stav'!BU125-'Voda, teplo, plyn Stav'!BT125)</f>
        <v>4</v>
      </c>
      <c r="BU123" s="1">
        <f>('Voda, teplo, plyn Stav'!BV125-'Voda, teplo, plyn Stav'!BU125)</f>
        <v>8</v>
      </c>
      <c r="BV123" s="1">
        <f>('Voda, teplo, plyn Stav'!BW125-'Voda, teplo, plyn Stav'!BV125)</f>
        <v>15</v>
      </c>
      <c r="BW123" s="1">
        <f>('Voda, teplo, plyn Stav'!BX125-'Voda, teplo, plyn Stav'!BW125)</f>
        <v>8</v>
      </c>
      <c r="BX123" s="1">
        <f>('Voda, teplo, plyn Stav'!BY125-'Voda, teplo, plyn Stav'!BX125)</f>
        <v>10</v>
      </c>
      <c r="BY123" s="1">
        <f>('Voda, teplo, plyn Stav'!BZ125-'Voda, teplo, plyn Stav'!BY125)</f>
        <v>13</v>
      </c>
      <c r="BZ123" s="1">
        <f>('Voda, teplo, plyn Stav'!CA125-'Voda, teplo, plyn Stav'!BZ125)</f>
        <v>12</v>
      </c>
      <c r="CA123" s="1">
        <f>('Voda, teplo, plyn Stav'!CB125-'Voda, teplo, plyn Stav'!CA125)</f>
        <v>13</v>
      </c>
      <c r="CB123" s="1">
        <f>('Voda, teplo, plyn Stav'!CC125-'Voda, teplo, plyn Stav'!CB125)</f>
        <v>12</v>
      </c>
      <c r="CC123" s="1">
        <f>('Voda, teplo, plyn Stav'!CD125-'Voda, teplo, plyn Stav'!CC125)</f>
        <v>6</v>
      </c>
      <c r="CD123" s="1">
        <f>('Voda, teplo, plyn Stav'!CE125-'Voda, teplo, plyn Stav'!CD125)</f>
        <v>9</v>
      </c>
      <c r="CE123" s="1">
        <f>('Voda, teplo, plyn Stav'!CF125-'Voda, teplo, plyn Stav'!CE125)</f>
        <v>10</v>
      </c>
      <c r="CF123" s="1">
        <f>('Voda, teplo, plyn Stav'!CG125-'Voda, teplo, plyn Stav'!CF125)</f>
        <v>11</v>
      </c>
      <c r="CG123" s="1">
        <f>('Voda, teplo, plyn Stav'!CH125-'Voda, teplo, plyn Stav'!CG125)</f>
        <v>12</v>
      </c>
      <c r="CH123" s="1">
        <f>('Voda, teplo, plyn Stav'!CI125-'Voda, teplo, plyn Stav'!CH125)</f>
        <v>8</v>
      </c>
      <c r="CI123" s="1">
        <f>('Voda, teplo, plyn Stav'!CJ125-'Voda, teplo, plyn Stav'!CI125)</f>
        <v>5</v>
      </c>
      <c r="CJ123" s="1">
        <f>('Voda, teplo, plyn Stav'!CK125-'Voda, teplo, plyn Stav'!CJ125)</f>
        <v>10</v>
      </c>
      <c r="CK123" s="1">
        <f>('Voda, teplo, plyn Stav'!CL125-'Voda, teplo, plyn Stav'!CK125)</f>
        <v>8</v>
      </c>
      <c r="CL123" s="1">
        <f>('Voda, teplo, plyn Stav'!CM125-'Voda, teplo, plyn Stav'!CL125)</f>
        <v>21</v>
      </c>
      <c r="CM123" s="1">
        <f>('Voda, teplo, plyn Stav'!CN125-'Voda, teplo, plyn Stav'!CM125)</f>
        <v>44</v>
      </c>
      <c r="CN123" s="1">
        <f>('Voda, teplo, plyn Stav'!CO125-'Voda, teplo, plyn Stav'!CN125)</f>
        <v>56</v>
      </c>
      <c r="CO123" s="1">
        <f>('Voda, teplo, plyn Stav'!CP125-'Voda, teplo, plyn Stav'!CO125)</f>
        <v>51</v>
      </c>
      <c r="CP123" s="1">
        <f>('Voda, teplo, plyn Stav'!CQ125-'Voda, teplo, plyn Stav'!CP125)</f>
        <v>89</v>
      </c>
      <c r="CQ123" s="1">
        <f>('Voda, teplo, plyn Stav'!CR125-'Voda, teplo, plyn Stav'!CQ125)</f>
        <v>18</v>
      </c>
      <c r="CR123" s="1">
        <f>('Voda, teplo, plyn Stav'!CS125-'Voda, teplo, plyn Stav'!CR125)</f>
        <v>172</v>
      </c>
      <c r="CS123" s="1">
        <f>('Voda, teplo, plyn Stav'!CT125-'Voda, teplo, plyn Stav'!CS125)</f>
        <v>121</v>
      </c>
      <c r="CT123" s="1">
        <f>('Voda, teplo, plyn Stav'!CU125-'Voda, teplo, plyn Stav'!CT125)</f>
        <v>11</v>
      </c>
      <c r="CU123" s="1">
        <f>('Voda, teplo, plyn Stav'!CV125-'Voda, teplo, plyn Stav'!CU125)</f>
        <v>11</v>
      </c>
      <c r="CV123" s="1">
        <f>('Voda, teplo, plyn Stav'!CW125-'Voda, teplo, plyn Stav'!CV125)</f>
        <v>10</v>
      </c>
      <c r="CW123" s="1">
        <f>('Voda, teplo, plyn Stav'!CX125-'Voda, teplo, plyn Stav'!CW125)</f>
        <v>1</v>
      </c>
    </row>
    <row r="124" spans="1:104" ht="12" customHeight="1">
      <c r="A124" s="1" t="str">
        <f>'Voda, teplo, plyn Stav'!A126</f>
        <v>H</v>
      </c>
      <c r="B124" s="1">
        <f>'Voda, teplo, plyn Stav'!B126</f>
        <v>275</v>
      </c>
      <c r="C124" s="1" t="str">
        <f>'Voda, teplo, plyn Stav'!C126</f>
        <v>Budova 2b</v>
      </c>
      <c r="D124" s="1" t="str">
        <f>'Voda, teplo, plyn Stav'!D126</f>
        <v>Subtera</v>
      </c>
      <c r="E124" s="1" t="str">
        <f>'Voda, teplo, plyn Stav'!E126</f>
        <v>Voda</v>
      </c>
      <c r="I124" s="1" t="str">
        <f>'Voda, teplo, plyn Stav'!I126</f>
        <v>42009383362</v>
      </c>
      <c r="BT124" s="1">
        <f>('Voda, teplo, plyn Stav'!BU126-'Voda, teplo, plyn Stav'!BT126)</f>
        <v>0</v>
      </c>
      <c r="BU124" s="1">
        <f>('Voda, teplo, plyn Stav'!BV126-'Voda, teplo, plyn Stav'!BU126)</f>
        <v>0</v>
      </c>
      <c r="BV124" s="1">
        <f>('Voda, teplo, plyn Stav'!BW126-'Voda, teplo, plyn Stav'!BV126)</f>
        <v>1</v>
      </c>
      <c r="BW124" s="1">
        <f>('Voda, teplo, plyn Stav'!BX126-'Voda, teplo, plyn Stav'!BW126)</f>
        <v>1</v>
      </c>
      <c r="BX124" s="1">
        <f>('Voda, teplo, plyn Stav'!BY126-'Voda, teplo, plyn Stav'!BX126)</f>
        <v>0</v>
      </c>
      <c r="BY124" s="1">
        <f>('Voda, teplo, plyn Stav'!BZ126-'Voda, teplo, plyn Stav'!BY126)</f>
        <v>0</v>
      </c>
      <c r="BZ124" s="1">
        <f>('Voda, teplo, plyn Stav'!CA126-'Voda, teplo, plyn Stav'!BZ126)</f>
        <v>1</v>
      </c>
      <c r="CA124" s="1">
        <f>('Voda, teplo, plyn Stav'!CB126-'Voda, teplo, plyn Stav'!CA126)</f>
        <v>0</v>
      </c>
      <c r="CB124" s="1">
        <f>('Voda, teplo, plyn Stav'!CC126-'Voda, teplo, plyn Stav'!CB126)</f>
        <v>1</v>
      </c>
      <c r="CC124" s="1">
        <f>('Voda, teplo, plyn Stav'!CD126-'Voda, teplo, plyn Stav'!CC126)</f>
        <v>0</v>
      </c>
      <c r="CD124" s="1">
        <f>('Voda, teplo, plyn Stav'!CE126-'Voda, teplo, plyn Stav'!CD126)</f>
        <v>1</v>
      </c>
      <c r="CE124" s="1">
        <f>('Voda, teplo, plyn Stav'!CF126-'Voda, teplo, plyn Stav'!CE126)</f>
        <v>1</v>
      </c>
      <c r="CF124" s="1">
        <f>('Voda, teplo, plyn Stav'!CG126-'Voda, teplo, plyn Stav'!CF126)</f>
        <v>1</v>
      </c>
      <c r="CG124" s="1">
        <f>('Voda, teplo, plyn Stav'!CH126-'Voda, teplo, plyn Stav'!CG126)</f>
        <v>3</v>
      </c>
      <c r="CH124" s="1">
        <f>('Voda, teplo, plyn Stav'!CI126-'Voda, teplo, plyn Stav'!CH126)</f>
        <v>0</v>
      </c>
      <c r="CI124" s="1">
        <f>('Voda, teplo, plyn Stav'!CJ126-'Voda, teplo, plyn Stav'!CI126)</f>
        <v>1</v>
      </c>
      <c r="CJ124" s="1">
        <f>('Voda, teplo, plyn Stav'!CK126-'Voda, teplo, plyn Stav'!CJ126)</f>
        <v>0</v>
      </c>
      <c r="CK124" s="1">
        <f>('Voda, teplo, plyn Stav'!CL126-'Voda, teplo, plyn Stav'!CK126)</f>
        <v>0</v>
      </c>
      <c r="CL124" s="1">
        <f>('Voda, teplo, plyn Stav'!CM126-'Voda, teplo, plyn Stav'!CL126)</f>
        <v>1</v>
      </c>
      <c r="CM124" s="1">
        <f>('Voda, teplo, plyn Stav'!CN126-'Voda, teplo, plyn Stav'!CM126)</f>
        <v>0</v>
      </c>
      <c r="CN124" s="1">
        <f>('Voda, teplo, plyn Stav'!CO126-'Voda, teplo, plyn Stav'!CN126)</f>
        <v>1</v>
      </c>
      <c r="CO124" s="1">
        <f>('Voda, teplo, plyn Stav'!CP126-'Voda, teplo, plyn Stav'!CO126)</f>
        <v>0</v>
      </c>
      <c r="CP124" s="1">
        <f>('Voda, teplo, plyn Stav'!CQ126-'Voda, teplo, plyn Stav'!CP126)</f>
        <v>1</v>
      </c>
      <c r="CQ124" s="1">
        <f>('Voda, teplo, plyn Stav'!CR126-'Voda, teplo, plyn Stav'!CQ126)</f>
        <v>13</v>
      </c>
      <c r="CR124" s="1">
        <f>('Voda, teplo, plyn Stav'!CS126-'Voda, teplo, plyn Stav'!CR126)</f>
        <v>16</v>
      </c>
      <c r="CS124" s="1">
        <f>('Voda, teplo, plyn Stav'!CT126-'Voda, teplo, plyn Stav'!CS126)</f>
        <v>15</v>
      </c>
      <c r="CT124" s="1">
        <f>('Voda, teplo, plyn Stav'!CU126-'Voda, teplo, plyn Stav'!CT126)</f>
        <v>34</v>
      </c>
      <c r="CU124" s="1">
        <f>('Voda, teplo, plyn Stav'!CV126-'Voda, teplo, plyn Stav'!CU126)</f>
        <v>108</v>
      </c>
      <c r="CV124" s="1">
        <f>('Voda, teplo, plyn Stav'!CW126-'Voda, teplo, plyn Stav'!CV126)</f>
        <v>183</v>
      </c>
      <c r="CW124" s="1">
        <f>('Voda, teplo, plyn Stav'!CX126-'Voda, teplo, plyn Stav'!CW126)</f>
        <v>47</v>
      </c>
    </row>
    <row r="125" spans="1:104" ht="12" customHeight="1">
      <c r="A125" s="1" t="str">
        <f>'Voda, teplo, plyn Stav'!A127</f>
        <v>H</v>
      </c>
      <c r="B125" s="1">
        <f>'Voda, teplo, plyn Stav'!B127</f>
        <v>273</v>
      </c>
      <c r="C125" s="1" t="str">
        <f>'Voda, teplo, plyn Stav'!C127</f>
        <v>Budova 2a</v>
      </c>
      <c r="D125" s="1" t="str">
        <f>'Voda, teplo, plyn Stav'!D127</f>
        <v>Subtera</v>
      </c>
      <c r="E125" s="1" t="str">
        <f>'Voda, teplo, plyn Stav'!E127</f>
        <v>Voda</v>
      </c>
      <c r="I125" s="1" t="str">
        <f>'Voda, teplo, plyn Stav'!I127</f>
        <v>160138330R</v>
      </c>
      <c r="CW125" s="1">
        <f>('Voda, teplo, plyn Stav'!CX127-'Voda, teplo, plyn Stav'!CW127)</f>
        <v>121</v>
      </c>
    </row>
    <row r="126" spans="1:104" ht="12" customHeight="1">
      <c r="A126" s="1" t="str">
        <f>'Voda, teplo, plyn Stav'!A121</f>
        <v>H</v>
      </c>
      <c r="B126" s="1">
        <f>'Voda, teplo, plyn Stav'!B121</f>
        <v>246</v>
      </c>
      <c r="C126" s="1" t="str">
        <f>'Voda, teplo, plyn Stav'!C121</f>
        <v>Becker</v>
      </c>
      <c r="D126" s="1" t="str">
        <f>'Voda, teplo, plyn Stav'!D121</f>
        <v>Becker Bohemia</v>
      </c>
      <c r="E126" s="1" t="str">
        <f>'Voda, teplo, plyn Stav'!E121</f>
        <v>Voda</v>
      </c>
      <c r="F126" s="1" t="str">
        <f>'Voda, teplo, plyn Stav'!F121</f>
        <v>Becker</v>
      </c>
      <c r="G126" s="1">
        <f>'Voda, teplo, plyn Stav'!G121</f>
        <v>0</v>
      </c>
      <c r="H126" s="1" t="str">
        <f>'Voda, teplo, plyn Stav'!H121</f>
        <v>Nový vodoměr 2.4.2013 (Konec 8.9.2016)</v>
      </c>
      <c r="I126" s="1" t="str">
        <f>'Voda, teplo, plyn Stav'!I121</f>
        <v>1727211</v>
      </c>
      <c r="BH126" s="1">
        <f>('Voda, teplo, plyn Stav'!BI121-'Voda, teplo, plyn Stav'!BH121)</f>
        <v>7</v>
      </c>
      <c r="BI126" s="1">
        <f>('Voda, teplo, plyn Stav'!BJ121-'Voda, teplo, plyn Stav'!BI121)</f>
        <v>10</v>
      </c>
      <c r="BJ126" s="1">
        <f>('Voda, teplo, plyn Stav'!BK121-'Voda, teplo, plyn Stav'!BJ121)</f>
        <v>10</v>
      </c>
      <c r="BK126" s="1">
        <f>('Voda, teplo, plyn Stav'!BL121-'Voda, teplo, plyn Stav'!BK121)</f>
        <v>44</v>
      </c>
      <c r="BL126" s="1">
        <f>('Voda, teplo, plyn Stav'!BM121-'Voda, teplo, plyn Stav'!BL121)</f>
        <v>729</v>
      </c>
      <c r="BM126" s="1">
        <f>('Voda, teplo, plyn Stav'!BN121-'Voda, teplo, plyn Stav'!BM121)</f>
        <v>728</v>
      </c>
      <c r="BN126" s="1">
        <f>('Voda, teplo, plyn Stav'!BO121-'Voda, teplo, plyn Stav'!BN121)</f>
        <v>16</v>
      </c>
      <c r="BO126" s="1">
        <f>('Voda, teplo, plyn Stav'!BP121-'Voda, teplo, plyn Stav'!BO121)</f>
        <v>15</v>
      </c>
      <c r="BP126" s="1">
        <f>('Voda, teplo, plyn Stav'!BQ121-'Voda, teplo, plyn Stav'!BP121)</f>
        <v>15</v>
      </c>
      <c r="BQ126" s="1">
        <f>('Voda, teplo, plyn Stav'!BR121-'Voda, teplo, plyn Stav'!BQ121)</f>
        <v>24</v>
      </c>
      <c r="BR126" s="1">
        <f>('Voda, teplo, plyn Stav'!BS121-'Voda, teplo, plyn Stav'!BR121)</f>
        <v>16</v>
      </c>
      <c r="BS126" s="1">
        <f>('Voda, teplo, plyn Stav'!BT121-'Voda, teplo, plyn Stav'!BS121)</f>
        <v>26</v>
      </c>
      <c r="BT126" s="1">
        <f>('Voda, teplo, plyn Stav'!BU121-'Voda, teplo, plyn Stav'!BT121)</f>
        <v>23</v>
      </c>
      <c r="BU126" s="1">
        <f>('Voda, teplo, plyn Stav'!BV121-'Voda, teplo, plyn Stav'!BU121)</f>
        <v>24</v>
      </c>
      <c r="BV126" s="1">
        <f>('Voda, teplo, plyn Stav'!BW121-'Voda, teplo, plyn Stav'!BV121)</f>
        <v>38</v>
      </c>
      <c r="BW126" s="1">
        <f>('Voda, teplo, plyn Stav'!BX121-'Voda, teplo, plyn Stav'!BW121)</f>
        <v>34</v>
      </c>
      <c r="BX126" s="1">
        <f>('Voda, teplo, plyn Stav'!BY121-'Voda, teplo, plyn Stav'!BX121)</f>
        <v>26</v>
      </c>
      <c r="BY126" s="1">
        <f>('Voda, teplo, plyn Stav'!BZ121-'Voda, teplo, plyn Stav'!BY121)</f>
        <v>32</v>
      </c>
      <c r="BZ126" s="1">
        <f>('Voda, teplo, plyn Stav'!CA121-'Voda, teplo, plyn Stav'!BZ121)</f>
        <v>26</v>
      </c>
      <c r="CA126" s="1">
        <f>('Voda, teplo, plyn Stav'!CB121-'Voda, teplo, plyn Stav'!CA121)</f>
        <v>32</v>
      </c>
      <c r="CB126" s="1">
        <f>('Voda, teplo, plyn Stav'!CC121-'Voda, teplo, plyn Stav'!CB121)</f>
        <v>28</v>
      </c>
      <c r="CC126" s="1">
        <f>('Voda, teplo, plyn Stav'!CD121-'Voda, teplo, plyn Stav'!CC121)</f>
        <v>26</v>
      </c>
      <c r="CD126" s="1">
        <f>('Voda, teplo, plyn Stav'!CE121-'Voda, teplo, plyn Stav'!CD121)</f>
        <v>22</v>
      </c>
      <c r="CE126" s="1">
        <f>('Voda, teplo, plyn Stav'!CF121-'Voda, teplo, plyn Stav'!CE121)</f>
        <v>33</v>
      </c>
      <c r="CF126" s="1">
        <f>('Voda, teplo, plyn Stav'!CG121-'Voda, teplo, plyn Stav'!CF121)</f>
        <v>29</v>
      </c>
      <c r="CG126" s="1">
        <f>('Voda, teplo, plyn Stav'!CH121-'Voda, teplo, plyn Stav'!CG121)</f>
        <v>24</v>
      </c>
      <c r="CH126" s="1">
        <f>('Voda, teplo, plyn Stav'!CI121-'Voda, teplo, plyn Stav'!CH121)</f>
        <v>25</v>
      </c>
      <c r="CI126" s="1">
        <f>('Voda, teplo, plyn Stav'!CJ121-'Voda, teplo, plyn Stav'!CI121)</f>
        <v>30</v>
      </c>
      <c r="CJ126" s="1">
        <f>('Voda, teplo, plyn Stav'!CK121-'Voda, teplo, plyn Stav'!CJ121)</f>
        <v>27</v>
      </c>
      <c r="CK126" s="1">
        <f>('Voda, teplo, plyn Stav'!CL121-'Voda, teplo, plyn Stav'!CK121)</f>
        <v>23</v>
      </c>
      <c r="CL126" s="1">
        <f>('Voda, teplo, plyn Stav'!CM121-'Voda, teplo, plyn Stav'!CL121)</f>
        <v>14</v>
      </c>
      <c r="CM126" s="1">
        <f>('Voda, teplo, plyn Stav'!CN121-'Voda, teplo, plyn Stav'!CM121)</f>
        <v>27</v>
      </c>
      <c r="CN126" s="1">
        <f>('Voda, teplo, plyn Stav'!CO121-'Voda, teplo, plyn Stav'!CN121)</f>
        <v>28</v>
      </c>
      <c r="CO126" s="1">
        <f>('Voda, teplo, plyn Stav'!CP121-'Voda, teplo, plyn Stav'!CO121)</f>
        <v>20</v>
      </c>
      <c r="CP126" s="1">
        <f>('Voda, teplo, plyn Stav'!CQ121-'Voda, teplo, plyn Stav'!CP121)</f>
        <v>32</v>
      </c>
      <c r="CQ126" s="1">
        <f>('Voda, teplo, plyn Stav'!CR121-'Voda, teplo, plyn Stav'!CQ121)</f>
        <v>32</v>
      </c>
      <c r="CR126" s="1">
        <f>('Voda, teplo, plyn Stav'!CS121-'Voda, teplo, plyn Stav'!CR121)</f>
        <v>228</v>
      </c>
      <c r="CS126" s="1">
        <f>('Voda, teplo, plyn Stav'!CT121-'Voda, teplo, plyn Stav'!CS121)</f>
        <v>154</v>
      </c>
      <c r="CT126" s="1">
        <f>('Voda, teplo, plyn Stav'!CU121-'Voda, teplo, plyn Stav'!CT121)</f>
        <v>64</v>
      </c>
      <c r="CU126" s="1">
        <f>('Voda, teplo, plyn Stav'!CV121-'Voda, teplo, plyn Stav'!CU121)</f>
        <v>58</v>
      </c>
      <c r="CV126" s="1">
        <f>('Voda, teplo, plyn Stav'!CW121-'Voda, teplo, plyn Stav'!CV121)</f>
        <v>33</v>
      </c>
      <c r="CW126" s="1">
        <f>('Voda, teplo, plyn Stav'!CX121-'Voda, teplo, plyn Stav'!CW121)</f>
        <v>12</v>
      </c>
      <c r="CX126" s="1">
        <f>('Voda, teplo, plyn Stav'!CY121-'Voda, teplo, plyn Stav'!CX121)</f>
        <v>-7181</v>
      </c>
    </row>
    <row r="127" spans="1:104" ht="12" hidden="1" customHeight="1">
      <c r="A127" s="1" t="str">
        <f>'Voda, teplo, plyn Stav'!A128</f>
        <v>H</v>
      </c>
      <c r="B127" s="1">
        <f>'Voda, teplo, plyn Stav'!B128</f>
        <v>235</v>
      </c>
      <c r="C127" s="1" t="str">
        <f>'Voda, teplo, plyn Stav'!C128</f>
        <v>Budova 51-5</v>
      </c>
      <c r="D127" s="1" t="str">
        <f>'Voda, teplo, plyn Stav'!D128</f>
        <v>Schäfer-Menk</v>
      </c>
      <c r="E127" s="1" t="str">
        <f>'Voda, teplo, plyn Stav'!E128</f>
        <v>Plyn</v>
      </c>
      <c r="F127" s="1" t="str">
        <f>'Voda, teplo, plyn Stav'!F128</f>
        <v>51-5</v>
      </c>
      <c r="G127" s="1">
        <f>'Voda, teplo, plyn Stav'!G128</f>
        <v>0</v>
      </c>
      <c r="H127" s="1" t="str">
        <f>'Voda, teplo, plyn Stav'!H128</f>
        <v>Oprava 20.8.2013</v>
      </c>
      <c r="I127" s="1" t="str">
        <f>'Voda, teplo, plyn Stav'!I128</f>
        <v>J02775-2</v>
      </c>
      <c r="BL127" s="1">
        <f>'Voda, teplo, plyn Stav'!BM128-'Voda, teplo, plyn Stav'!BL128</f>
        <v>0</v>
      </c>
      <c r="BM127" s="1">
        <f>'Voda, teplo, plyn Stav'!BN128-'Voda, teplo, plyn Stav'!BM128</f>
        <v>4210.2</v>
      </c>
      <c r="BN127" s="1">
        <f>'Voda, teplo, plyn Stav'!BO128-'Voda, teplo, plyn Stav'!BN128</f>
        <v>12817.8</v>
      </c>
      <c r="BO127" s="1">
        <f>'Voda, teplo, plyn Stav'!BP128-'Voda, teplo, plyn Stav'!BO128</f>
        <v>17001</v>
      </c>
      <c r="BP127" s="1">
        <f>'Voda, teplo, plyn Stav'!BQ128-'Voda, teplo, plyn Stav'!BP128</f>
        <v>18559</v>
      </c>
      <c r="BQ127" s="1">
        <f>'Voda, teplo, plyn Stav'!BR128-'Voda, teplo, plyn Stav'!BQ128</f>
        <v>16999</v>
      </c>
      <c r="BR127" s="1">
        <f>'Voda, teplo, plyn Stav'!BS128-'Voda, teplo, plyn Stav'!BR128</f>
        <v>15978</v>
      </c>
      <c r="BS127" s="1">
        <f>'Voda, teplo, plyn Stav'!BT128-'Voda, teplo, plyn Stav'!BS128</f>
        <v>12736</v>
      </c>
      <c r="BT127" s="1">
        <f>'Voda, teplo, plyn Stav'!BU128-'Voda, teplo, plyn Stav'!BT128</f>
        <v>8042</v>
      </c>
      <c r="BU127" s="1">
        <f>'Voda, teplo, plyn Stav'!BV128-'Voda, teplo, plyn Stav'!BU128</f>
        <v>4131</v>
      </c>
      <c r="BV127" s="1">
        <f>'Voda, teplo, plyn Stav'!BW128-'Voda, teplo, plyn Stav'!BV128</f>
        <v>1343</v>
      </c>
      <c r="BW127" s="1">
        <f>'Voda, teplo, plyn Stav'!BX128-'Voda, teplo, plyn Stav'!BW128</f>
        <v>437</v>
      </c>
      <c r="BX127" s="1">
        <f>'Voda, teplo, plyn Stav'!BY128-'Voda, teplo, plyn Stav'!BX128</f>
        <v>466</v>
      </c>
      <c r="BY127" s="1">
        <f>'Voda, teplo, plyn Stav'!BZ128-'Voda, teplo, plyn Stav'!BY128</f>
        <v>2164</v>
      </c>
      <c r="BZ127" s="1">
        <f>'Voda, teplo, plyn Stav'!CA128-'Voda, teplo, plyn Stav'!BZ128</f>
        <v>8147</v>
      </c>
      <c r="CA127" s="1">
        <f>'Voda, teplo, plyn Stav'!CB128-'Voda, teplo, plyn Stav'!CA128</f>
        <v>9058</v>
      </c>
      <c r="CB127" s="1">
        <v>15706</v>
      </c>
      <c r="CD127" s="1">
        <f>'Voda, teplo, plyn Stav'!CE128-'Voda, teplo, plyn Stav'!CD128</f>
        <v>1679</v>
      </c>
      <c r="CE127" s="1">
        <f>'Voda, teplo, plyn Stav'!CF128-'Voda, teplo, plyn Stav'!CE128</f>
        <v>11943</v>
      </c>
      <c r="CF127" s="1">
        <f>'Voda, teplo, plyn Stav'!CG128-'Voda, teplo, plyn Stav'!CF128</f>
        <v>9679</v>
      </c>
      <c r="CG127" s="1">
        <f>'Voda, teplo, plyn Stav'!CH128-'Voda, teplo, plyn Stav'!CG128</f>
        <v>6661</v>
      </c>
      <c r="CH127" s="1">
        <f>'Voda, teplo, plyn Stav'!CI128-'Voda, teplo, plyn Stav'!CH128</f>
        <v>5250</v>
      </c>
      <c r="CI127" s="1">
        <f>'Voda, teplo, plyn Stav'!CJ128-'Voda, teplo, plyn Stav'!CI128</f>
        <v>3177</v>
      </c>
      <c r="CJ127" s="1">
        <f>'Voda, teplo, plyn Stav'!CK128-'Voda, teplo, plyn Stav'!CJ128</f>
        <v>2973</v>
      </c>
      <c r="CK127" s="1">
        <f>'Voda, teplo, plyn Stav'!CL128-'Voda, teplo, plyn Stav'!CK128</f>
        <v>5816</v>
      </c>
      <c r="CL127" s="1">
        <f>'Voda, teplo, plyn Stav'!CM128-'Voda, teplo, plyn Stav'!CL128</f>
        <v>9036</v>
      </c>
      <c r="CM127" s="1">
        <f>'Voda, teplo, plyn Stav'!CN128-'Voda, teplo, plyn Stav'!CM128</f>
        <v>11505</v>
      </c>
      <c r="CN127" s="1">
        <f>'Voda, teplo, plyn Stav'!CO128-'Voda, teplo, plyn Stav'!CN128</f>
        <v>9496</v>
      </c>
      <c r="CO127" s="1">
        <f>'Voda, teplo, plyn Stav'!CP128-'Voda, teplo, plyn Stav'!CO128</f>
        <v>16435</v>
      </c>
      <c r="CP127" s="1">
        <f>'Voda, teplo, plyn Stav'!CQ128-'Voda, teplo, plyn Stav'!CP128</f>
        <v>14611</v>
      </c>
      <c r="CQ127" s="1">
        <f>'Voda, teplo, plyn Stav'!CR128-'Voda, teplo, plyn Stav'!CQ128</f>
        <v>12869</v>
      </c>
      <c r="CR127" s="1">
        <f>'Voda, teplo, plyn Stav'!CS128-'Voda, teplo, plyn Stav'!CR128</f>
        <v>7960</v>
      </c>
      <c r="CS127" s="1">
        <f>'Voda, teplo, plyn Stav'!CT128-'Voda, teplo, plyn Stav'!CS128</f>
        <v>5238</v>
      </c>
      <c r="CT127" s="1">
        <f>'Voda, teplo, plyn Stav'!CU128-'Voda, teplo, plyn Stav'!CT128</f>
        <v>2345</v>
      </c>
      <c r="CU127" s="1">
        <f>'Voda, teplo, plyn Stav'!CV128-'Voda, teplo, plyn Stav'!CU128</f>
        <v>649</v>
      </c>
      <c r="CV127" s="1">
        <f>'Voda, teplo, plyn Stav'!CW128-'Voda, teplo, plyn Stav'!CV128</f>
        <v>2059</v>
      </c>
      <c r="CW127" s="1">
        <f>'Voda, teplo, plyn Stav'!CX128-'Voda, teplo, plyn Stav'!CW128</f>
        <v>2837</v>
      </c>
      <c r="CX127" s="1">
        <f>'Voda, teplo, plyn Stav'!CY128-'Voda, teplo, plyn Stav'!CX128</f>
        <v>9902</v>
      </c>
      <c r="CY127" s="1">
        <f>'Voda, teplo, plyn Stav'!CZ128-'Voda, teplo, plyn Stav'!CY128</f>
        <v>12590</v>
      </c>
      <c r="CZ127" s="1">
        <f>'Voda, teplo, plyn Stav'!DA128-'Voda, teplo, plyn Stav'!CZ128</f>
        <v>-164756</v>
      </c>
    </row>
    <row r="128" spans="1:104" ht="12" hidden="1" customHeight="1">
      <c r="A128" s="1" t="str">
        <f>'Voda, teplo, plyn Stav'!A129</f>
        <v>H</v>
      </c>
      <c r="B128" s="1">
        <f>'Voda, teplo, plyn Stav'!B129</f>
        <v>252</v>
      </c>
      <c r="C128" s="1" t="str">
        <f>'Voda, teplo, plyn Stav'!C129</f>
        <v>Budova 51-4</v>
      </c>
      <c r="D128" s="1" t="str">
        <f>'Voda, teplo, plyn Stav'!D129</f>
        <v>Schäfer-Menk</v>
      </c>
      <c r="E128" s="1" t="str">
        <f>'Voda, teplo, plyn Stav'!E129</f>
        <v>Plyn</v>
      </c>
      <c r="F128" s="1" t="str">
        <f>'Voda, teplo, plyn Stav'!F129</f>
        <v>51-4</v>
      </c>
      <c r="G128" s="1">
        <f>'Voda, teplo, plyn Stav'!G129</f>
        <v>0</v>
      </c>
      <c r="H128" s="1" t="str">
        <f>'Voda, teplo, plyn Stav'!H129</f>
        <v>Počítat s K - do pros. 12 - dále jen pro kontrolu</v>
      </c>
      <c r="I128" s="1" t="str">
        <f>'Voda, teplo, plyn Stav'!I129</f>
        <v>3798/1998</v>
      </c>
      <c r="BB128" s="1">
        <f>('Voda, teplo, plyn Stav'!BC129-'Voda, teplo, plyn Stav'!BB129)</f>
        <v>7622.9000000000015</v>
      </c>
      <c r="BC128" s="1">
        <f>('Voda, teplo, plyn Stav'!BD129-'Voda, teplo, plyn Stav'!BC129)*4.26</f>
        <v>7706.3399999999992</v>
      </c>
      <c r="BD128" s="1">
        <f>('Voda, teplo, plyn Stav'!BE129-'Voda, teplo, plyn Stav'!BD129)*4.2432</f>
        <v>6250.2335999999996</v>
      </c>
      <c r="BE128" s="1">
        <f>('Voda, teplo, plyn Stav'!BF129-'Voda, teplo, plyn Stav'!BE129)*4.239</f>
        <v>26408.969999999998</v>
      </c>
      <c r="BF128" s="1">
        <f>('Voda, teplo, plyn Stav'!BG129-'Voda, teplo, plyn Stav'!BF129)*4.2377</f>
        <v>16306.669600000001</v>
      </c>
      <c r="BG128" s="1">
        <f>('Voda, teplo, plyn Stav'!BH129-'Voda, teplo, plyn Stav'!BG129)*4.2365</f>
        <v>15603.029500000001</v>
      </c>
      <c r="BH128" s="1">
        <f>('Voda, teplo, plyn Stav'!BI129-'Voda, teplo, plyn Stav'!BH129)*4.32</f>
        <v>5404.751999999994</v>
      </c>
      <c r="BI128" s="1">
        <f>('Voda, teplo, plyn Stav'!BJ129-'Voda, teplo, plyn Stav'!BI129)*4.32</f>
        <v>388.3680000000063</v>
      </c>
      <c r="BJ128" s="1">
        <f>('Voda, teplo, plyn Stav'!BK129-'Voda, teplo, plyn Stav'!BJ129)*4.265</f>
        <v>115.15499999999999</v>
      </c>
      <c r="BK128" s="1">
        <f>('Voda, teplo, plyn Stav'!BL129-'Voda, teplo, plyn Stav'!BK129)*4.145</f>
        <v>0</v>
      </c>
      <c r="BL128" s="1">
        <f>('Voda, teplo, plyn Stav'!BM129-'Voda, teplo, plyn Stav'!BL129)*4.145</f>
        <v>0</v>
      </c>
      <c r="BM128" s="1">
        <f>('Voda, teplo, plyn Stav'!BN129-'Voda, teplo, plyn Stav'!BM129)*4.27</f>
        <v>771.16199999999367</v>
      </c>
      <c r="BN128" s="1">
        <f>('Voda, teplo, plyn Stav'!BO129-'Voda, teplo, plyn Stav'!BN129)*4.27</f>
        <v>6393.8980000000056</v>
      </c>
      <c r="BO128" s="1">
        <f>('Voda, teplo, plyn Stav'!BP129-'Voda, teplo, plyn Stav'!BO129)*4.27</f>
        <v>29996.749999999996</v>
      </c>
      <c r="BP128" s="1">
        <f>('Voda, teplo, plyn Stav'!BQ129-'Voda, teplo, plyn Stav'!BP129)*4.27</f>
        <v>38596.53</v>
      </c>
      <c r="BQ128" s="1">
        <f>('Voda, teplo, plyn Stav'!BR129-'Voda, teplo, plyn Stav'!BQ129)*4.27</f>
        <v>37605.89</v>
      </c>
      <c r="BR128" s="1">
        <f>('Voda, teplo, plyn Stav'!BS129-'Voda, teplo, plyn Stav'!BR129)*4.27</f>
        <v>30509.149999999998</v>
      </c>
      <c r="BS128" s="1">
        <f>('Voda, teplo, plyn Stav'!BT129-'Voda, teplo, plyn Stav'!BS129)*4.27</f>
        <v>21734.3</v>
      </c>
      <c r="BT128" s="1">
        <f>('Voda, teplo, plyn Stav'!BU129-'Voda, teplo, plyn Stav'!BT129)*4.27</f>
        <v>311.70999999999998</v>
      </c>
      <c r="BU128" s="1">
        <f>('Voda, teplo, plyn Stav'!BV129-'Voda, teplo, plyn Stav'!BU129)*4.27</f>
        <v>0</v>
      </c>
      <c r="BV128" s="1">
        <f>('Voda, teplo, plyn Stav'!BW129-'Voda, teplo, plyn Stav'!BV129)*4.27</f>
        <v>0</v>
      </c>
      <c r="BW128" s="1">
        <f>('Voda, teplo, plyn Stav'!BX129-'Voda, teplo, plyn Stav'!BW129)*4.27</f>
        <v>0</v>
      </c>
      <c r="BX128" s="1">
        <f>('Voda, teplo, plyn Stav'!BY129-'Voda, teplo, plyn Stav'!BX129)*4.27</f>
        <v>0</v>
      </c>
      <c r="BY128" s="1">
        <f>('Voda, teplo, plyn Stav'!BZ129-'Voda, teplo, plyn Stav'!BY129)*4.27</f>
        <v>456.88999999999993</v>
      </c>
      <c r="BZ128" s="1">
        <f>('Voda, teplo, plyn Stav'!CA129-'Voda, teplo, plyn Stav'!BZ129)*4.27</f>
        <v>9487.9399999999987</v>
      </c>
      <c r="CA128" s="1">
        <f>('Voda, teplo, plyn Stav'!CB129-'Voda, teplo, plyn Stav'!CA129)*4.27</f>
        <v>26990.67</v>
      </c>
      <c r="CB128" s="1">
        <f>('Voda, teplo, plyn Stav'!CC129-'Voda, teplo, plyn Stav'!CB129)*4.27</f>
        <v>37281.369999999995</v>
      </c>
      <c r="CC128" s="1">
        <f>('Voda, teplo, plyn Stav'!CD129-'Voda, teplo, plyn Stav'!CC129)*4.27</f>
        <v>41935.67</v>
      </c>
      <c r="CD128" s="1">
        <f>('Voda, teplo, plyn Stav'!CE129-'Voda, teplo, plyn Stav'!CD129)*4.27</f>
        <v>37178.89</v>
      </c>
      <c r="CE128" s="1">
        <f>('Voda, teplo, plyn Stav'!CF129-'Voda, teplo, plyn Stav'!CE129)*4.27</f>
        <v>25662.699999999997</v>
      </c>
      <c r="CF128" s="1">
        <f>('Voda, teplo, plyn Stav'!CG129-'Voda, teplo, plyn Stav'!CF129)*4.27</f>
        <v>11533.269999999999</v>
      </c>
      <c r="CG128" s="1">
        <f>('Voda, teplo, plyn Stav'!CH129-'Voda, teplo, plyn Stav'!CG129)*4.27</f>
        <v>294.63</v>
      </c>
      <c r="CH128" s="1">
        <f>('Voda, teplo, plyn Stav'!CI129-'Voda, teplo, plyn Stav'!CH129)*4.27</f>
        <v>51.239999999999995</v>
      </c>
      <c r="CI128" s="1">
        <f>('Voda, teplo, plyn Stav'!CJ129-'Voda, teplo, plyn Stav'!CI129)*4.27</f>
        <v>0</v>
      </c>
      <c r="CJ128" s="1">
        <f>('Voda, teplo, plyn Stav'!CK129-'Voda, teplo, plyn Stav'!CJ129)*4.27</f>
        <v>0</v>
      </c>
      <c r="CK128" s="1">
        <f>('Voda, teplo, plyn Stav'!CL129-'Voda, teplo, plyn Stav'!CK129)*4.27</f>
        <v>239.11999999999998</v>
      </c>
      <c r="CL128" s="1">
        <f>('Voda, teplo, plyn Stav'!CM129-'Voda, teplo, plyn Stav'!CL129)*4.27</f>
        <v>23835.14</v>
      </c>
      <c r="CM128" s="1">
        <f>('Voda, teplo, plyn Stav'!CN129-'Voda, teplo, plyn Stav'!CM129)*4.27</f>
        <v>27443.289999999997</v>
      </c>
      <c r="CN128" s="1">
        <f>('Voda, teplo, plyn Stav'!CO129-'Voda, teplo, plyn Stav'!CN129)*4.27</f>
        <v>26875.379999999997</v>
      </c>
      <c r="CO128" s="1">
        <f>('Voda, teplo, plyn Stav'!CP129-'Voda, teplo, plyn Stav'!CO129)*4.27</f>
        <v>46380.74</v>
      </c>
      <c r="CP128" s="1">
        <f>('Voda, teplo, plyn Stav'!CQ129-'Voda, teplo, plyn Stav'!CP129)*4.27</f>
        <v>28852.389999999996</v>
      </c>
      <c r="CQ128" s="1">
        <f>('Voda, teplo, plyn Stav'!CR129-'Voda, teplo, plyn Stav'!CQ129)*4.27</f>
        <v>23672.879999999997</v>
      </c>
      <c r="CR128" s="1">
        <f>('Voda, teplo, plyn Stav'!CS129-'Voda, teplo, plyn Stav'!CR129)*4.27</f>
        <v>6908.86</v>
      </c>
      <c r="CS128" s="1">
        <f>('Voda, teplo, plyn Stav'!CT129-'Voda, teplo, plyn Stav'!CS129)*4.27</f>
        <v>392.84</v>
      </c>
      <c r="CT128" s="1">
        <f>('Voda, teplo, plyn Stav'!CU129-'Voda, teplo, plyn Stav'!CT129)*4.27</f>
        <v>0</v>
      </c>
      <c r="CU128" s="1">
        <f>('Voda, teplo, plyn Stav'!CV129-'Voda, teplo, plyn Stav'!CU129)*4.27</f>
        <v>0</v>
      </c>
      <c r="CV128" s="1">
        <f>('Voda, teplo, plyn Stav'!CW129-'Voda, teplo, plyn Stav'!CV129)*4.27</f>
        <v>0</v>
      </c>
      <c r="CW128" s="1">
        <f>('Voda, teplo, plyn Stav'!CX129-'Voda, teplo, plyn Stav'!CW129)*4.27</f>
        <v>367.21999999999997</v>
      </c>
      <c r="CX128" s="1">
        <f>('Voda, teplo, plyn Stav'!CY129-'Voda, teplo, plyn Stav'!CX129)*4.27</f>
        <v>16968.98</v>
      </c>
      <c r="CY128" s="1">
        <f>('Voda, teplo, plyn Stav'!CZ129-'Voda, teplo, plyn Stav'!CY129)*4.27</f>
        <v>25081.979999999996</v>
      </c>
      <c r="CZ128" s="1">
        <f>('Voda, teplo, plyn Stav'!DA129-'Voda, teplo, plyn Stav'!CZ129)*4.27</f>
        <v>-828559.34</v>
      </c>
    </row>
    <row r="129" spans="1:104" ht="12" hidden="1" customHeight="1">
      <c r="A129" s="1" t="str">
        <f>'Voda, teplo, plyn Stav'!A130</f>
        <v>H</v>
      </c>
      <c r="B129" s="1">
        <f>'Voda, teplo, plyn Stav'!B130</f>
        <v>257</v>
      </c>
      <c r="C129" s="1" t="str">
        <f>'Voda, teplo, plyn Stav'!C130</f>
        <v>Budova 51-4</v>
      </c>
      <c r="D129" s="1" t="str">
        <f>'Voda, teplo, plyn Stav'!D130</f>
        <v>Schäfer-Menk</v>
      </c>
      <c r="E129" s="1" t="str">
        <f>'Voda, teplo, plyn Stav'!E130</f>
        <v>Plyn</v>
      </c>
      <c r="F129" s="1" t="str">
        <f>'Voda, teplo, plyn Stav'!F130</f>
        <v>51-4</v>
      </c>
      <c r="G129" s="1">
        <f>'Voda, teplo, plyn Stav'!G130</f>
        <v>0</v>
      </c>
      <c r="H129" s="1" t="str">
        <f>'Voda, teplo, plyn Stav'!H130</f>
        <v>S přepočtem - hlavní měření od pros. 12</v>
      </c>
      <c r="I129" s="1" t="str">
        <f>'Voda, teplo, plyn Stav'!I130</f>
        <v>3798/1998</v>
      </c>
      <c r="BC129" s="1">
        <f>('Voda, teplo, plyn Stav'!BD130-'Voda, teplo, plyn Stav'!BC130)</f>
        <v>0</v>
      </c>
      <c r="BD129" s="1">
        <f>('Voda, teplo, plyn Stav'!BE130-'Voda, teplo, plyn Stav'!BD130)</f>
        <v>7746</v>
      </c>
      <c r="BE129" s="1">
        <f>('Voda, teplo, plyn Stav'!BF130-'Voda, teplo, plyn Stav'!BE130)</f>
        <v>18829</v>
      </c>
      <c r="BF129" s="1">
        <f>('Voda, teplo, plyn Stav'!BG130-'Voda, teplo, plyn Stav'!BF130)</f>
        <v>16433</v>
      </c>
      <c r="BG129" s="1">
        <f>('Voda, teplo, plyn Stav'!BH130-'Voda, teplo, plyn Stav'!BG130)</f>
        <v>15655</v>
      </c>
      <c r="BH129" s="1">
        <f>('Voda, teplo, plyn Stav'!BI130-'Voda, teplo, plyn Stav'!BH130)</f>
        <v>5392</v>
      </c>
      <c r="BI129" s="1">
        <f>('Voda, teplo, plyn Stav'!BJ130-'Voda, teplo, plyn Stav'!BI130)</f>
        <v>389</v>
      </c>
      <c r="BJ129" s="1">
        <f>('Voda, teplo, plyn Stav'!BK130-'Voda, teplo, plyn Stav'!BJ130)</f>
        <v>116</v>
      </c>
      <c r="BK129" s="1">
        <f>('Voda, teplo, plyn Stav'!BL130-'Voda, teplo, plyn Stav'!BK130)</f>
        <v>0</v>
      </c>
      <c r="BL129" s="1">
        <f>('Voda, teplo, plyn Stav'!BM130-'Voda, teplo, plyn Stav'!BL130)</f>
        <v>0</v>
      </c>
      <c r="BM129" s="1">
        <f>('Voda, teplo, plyn Stav'!BN130-'Voda, teplo, plyn Stav'!BM130)</f>
        <v>774</v>
      </c>
      <c r="BN129" s="1">
        <f>('Voda, teplo, plyn Stav'!BO130-'Voda, teplo, plyn Stav'!BN130)</f>
        <v>6463</v>
      </c>
      <c r="BO129" s="1">
        <f>('Voda, teplo, plyn Stav'!BP130-'Voda, teplo, plyn Stav'!BO130)</f>
        <v>30320</v>
      </c>
      <c r="BP129" s="1">
        <f>('Voda, teplo, plyn Stav'!BQ130-'Voda, teplo, plyn Stav'!BP130)</f>
        <v>39364</v>
      </c>
      <c r="BQ129" s="1">
        <f>('Voda, teplo, plyn Stav'!BR130-'Voda, teplo, plyn Stav'!BQ130)</f>
        <v>38240</v>
      </c>
      <c r="BR129" s="1">
        <f>('Voda, teplo, plyn Stav'!BS130-'Voda, teplo, plyn Stav'!BR130)</f>
        <v>30927</v>
      </c>
      <c r="BS129" s="1">
        <f>('Voda, teplo, plyn Stav'!BT130-'Voda, teplo, plyn Stav'!BS130)</f>
        <v>21871</v>
      </c>
      <c r="BT129" s="1">
        <f>('Voda, teplo, plyn Stav'!BU130-'Voda, teplo, plyn Stav'!BT130)</f>
        <v>306</v>
      </c>
      <c r="BU129" s="1">
        <f>('Voda, teplo, plyn Stav'!BV130-'Voda, teplo, plyn Stav'!BU130)</f>
        <v>0</v>
      </c>
      <c r="BV129" s="1">
        <f>('Voda, teplo, plyn Stav'!BW130-'Voda, teplo, plyn Stav'!BV130)</f>
        <v>0</v>
      </c>
      <c r="BW129" s="1">
        <f>('Voda, teplo, plyn Stav'!BX130-'Voda, teplo, plyn Stav'!BW130)</f>
        <v>0</v>
      </c>
      <c r="BX129" s="1">
        <f>('Voda, teplo, plyn Stav'!BY130-'Voda, teplo, plyn Stav'!BX130)</f>
        <v>0</v>
      </c>
      <c r="BY129" s="1">
        <f>('Voda, teplo, plyn Stav'!BZ130-'Voda, teplo, plyn Stav'!BY130)</f>
        <v>441</v>
      </c>
      <c r="BZ129" s="1">
        <f>('Voda, teplo, plyn Stav'!CA130-'Voda, teplo, plyn Stav'!BZ130)</f>
        <v>9409</v>
      </c>
      <c r="CA129" s="1">
        <f>('Voda, teplo, plyn Stav'!CB130-'Voda, teplo, plyn Stav'!CA130)</f>
        <v>26790</v>
      </c>
      <c r="CB129" s="1">
        <f>('Voda, teplo, plyn Stav'!CC130-'Voda, teplo, plyn Stav'!CB130)</f>
        <v>37347</v>
      </c>
      <c r="CC129" s="1">
        <f>('Voda, teplo, plyn Stav'!CD130-'Voda, teplo, plyn Stav'!CC130)</f>
        <v>41955</v>
      </c>
      <c r="CD129" s="1">
        <f>('Voda, teplo, plyn Stav'!CE130-'Voda, teplo, plyn Stav'!CD130)</f>
        <v>37250</v>
      </c>
      <c r="CE129" s="1">
        <f>('Voda, teplo, plyn Stav'!CF130-'Voda, teplo, plyn Stav'!CE130)</f>
        <v>25529</v>
      </c>
      <c r="CF129" s="1">
        <f>('Voda, teplo, plyn Stav'!CG130-'Voda, teplo, plyn Stav'!CF130)</f>
        <v>11460</v>
      </c>
      <c r="CG129" s="1">
        <f>('Voda, teplo, plyn Stav'!CH130-'Voda, teplo, plyn Stav'!CG130)</f>
        <v>290</v>
      </c>
      <c r="CH129" s="1">
        <f>('Voda, teplo, plyn Stav'!CI130-'Voda, teplo, plyn Stav'!CH130)</f>
        <v>51</v>
      </c>
      <c r="CI129" s="1">
        <f>('Voda, teplo, plyn Stav'!CJ130-'Voda, teplo, plyn Stav'!CI130)</f>
        <v>0</v>
      </c>
      <c r="CJ129" s="1">
        <f>('Voda, teplo, plyn Stav'!CK130-'Voda, teplo, plyn Stav'!CJ130)</f>
        <v>0</v>
      </c>
      <c r="CK129" s="1">
        <f>('Voda, teplo, plyn Stav'!CL130-'Voda, teplo, plyn Stav'!CK130)</f>
        <v>239</v>
      </c>
      <c r="CL129" s="1">
        <f>('Voda, teplo, plyn Stav'!CM130-'Voda, teplo, plyn Stav'!CL130)</f>
        <v>23627</v>
      </c>
      <c r="CM129" s="1">
        <f>('Voda, teplo, plyn Stav'!CN130-'Voda, teplo, plyn Stav'!CM130)</f>
        <v>27323</v>
      </c>
      <c r="CN129" s="1">
        <f>('Voda, teplo, plyn Stav'!CO130-'Voda, teplo, plyn Stav'!CN130)</f>
        <v>26850</v>
      </c>
      <c r="CO129" s="1">
        <f>('Voda, teplo, plyn Stav'!CP130-'Voda, teplo, plyn Stav'!CO130)</f>
        <v>46434</v>
      </c>
      <c r="CP129" s="1">
        <f>('Voda, teplo, plyn Stav'!CQ130-'Voda, teplo, plyn Stav'!CP130)</f>
        <v>28613</v>
      </c>
      <c r="CQ129" s="1">
        <f>('Voda, teplo, plyn Stav'!CR130-'Voda, teplo, plyn Stav'!CQ130)</f>
        <v>23236</v>
      </c>
      <c r="CR129" s="1">
        <f>('Voda, teplo, plyn Stav'!CS130-'Voda, teplo, plyn Stav'!CR130)</f>
        <v>6661</v>
      </c>
      <c r="CS129" s="1">
        <f>('Voda, teplo, plyn Stav'!CT130-'Voda, teplo, plyn Stav'!CS130)</f>
        <v>377</v>
      </c>
      <c r="CT129" s="1">
        <f>('Voda, teplo, plyn Stav'!CU130-'Voda, teplo, plyn Stav'!CT130)</f>
        <v>0</v>
      </c>
      <c r="CU129" s="1">
        <f>('Voda, teplo, plyn Stav'!CV130-'Voda, teplo, plyn Stav'!CU130)</f>
        <v>0</v>
      </c>
      <c r="CV129" s="1">
        <f>('Voda, teplo, plyn Stav'!CW130-'Voda, teplo, plyn Stav'!CV130)</f>
        <v>0</v>
      </c>
      <c r="CW129" s="1">
        <f>('Voda, teplo, plyn Stav'!CX130-'Voda, teplo, plyn Stav'!CW130)</f>
        <v>351</v>
      </c>
      <c r="CX129" s="1">
        <f>('Voda, teplo, plyn Stav'!CY130-'Voda, teplo, plyn Stav'!CX130)</f>
        <v>16449</v>
      </c>
      <c r="CY129" s="1">
        <f>('Voda, teplo, plyn Stav'!CZ130-'Voda, teplo, plyn Stav'!CY130)</f>
        <v>24494</v>
      </c>
      <c r="CZ129" s="1">
        <f>('Voda, teplo, plyn Stav'!DA130-'Voda, teplo, plyn Stav'!CZ130)</f>
        <v>-648001</v>
      </c>
    </row>
  </sheetData>
  <autoFilter ref="E1:E129">
    <filterColumn colId="0">
      <filters>
        <filter val="Voda"/>
      </filters>
    </filterColumn>
  </autoFilter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workbookViewId="0">
      <selection activeCell="J39" sqref="J39"/>
    </sheetView>
  </sheetViews>
  <sheetFormatPr defaultColWidth="9.140625" defaultRowHeight="11.25"/>
  <cols>
    <col min="1" max="1" width="3.5703125" style="6" bestFit="1" customWidth="1"/>
    <col min="2" max="2" width="9.5703125" style="6" bestFit="1" customWidth="1"/>
    <col min="3" max="3" width="12.5703125" style="6" bestFit="1" customWidth="1"/>
    <col min="4" max="4" width="6" style="6" bestFit="1" customWidth="1"/>
    <col min="5" max="5" width="10.140625" style="6" bestFit="1" customWidth="1"/>
    <col min="6" max="6" width="5.28515625" style="6" bestFit="1" customWidth="1"/>
    <col min="7" max="7" width="15.7109375" style="6" bestFit="1" customWidth="1"/>
    <col min="8" max="8" width="15.140625" style="6" bestFit="1" customWidth="1"/>
    <col min="9" max="9" width="7" style="6" customWidth="1"/>
    <col min="10" max="10" width="10.28515625" style="6" customWidth="1"/>
    <col min="11" max="16384" width="9.140625" style="6"/>
  </cols>
  <sheetData>
    <row r="1" spans="1:10" ht="18" customHeight="1">
      <c r="A1" s="162" t="s">
        <v>0</v>
      </c>
      <c r="B1" s="163" t="s">
        <v>3</v>
      </c>
      <c r="C1" s="163" t="s">
        <v>4</v>
      </c>
      <c r="D1" s="164" t="s">
        <v>71</v>
      </c>
      <c r="E1" s="164" t="s">
        <v>5</v>
      </c>
      <c r="F1" s="163" t="s">
        <v>70</v>
      </c>
      <c r="G1" s="163" t="s">
        <v>12</v>
      </c>
      <c r="H1" s="163" t="s">
        <v>72</v>
      </c>
      <c r="I1" s="165" t="s">
        <v>641</v>
      </c>
      <c r="J1" s="166" t="s">
        <v>640</v>
      </c>
    </row>
    <row r="2" spans="1:10" ht="18" customHeight="1">
      <c r="A2" s="167">
        <v>200</v>
      </c>
      <c r="B2" s="168" t="s">
        <v>496</v>
      </c>
      <c r="C2" s="168" t="s">
        <v>314</v>
      </c>
      <c r="D2" s="168" t="s">
        <v>74</v>
      </c>
      <c r="E2" s="169" t="s">
        <v>314</v>
      </c>
      <c r="F2" s="168" t="s">
        <v>244</v>
      </c>
      <c r="G2" s="170"/>
      <c r="H2" s="168" t="s">
        <v>252</v>
      </c>
      <c r="I2" s="168">
        <v>24749</v>
      </c>
      <c r="J2" s="171"/>
    </row>
    <row r="3" spans="1:10" ht="18" customHeight="1">
      <c r="A3" s="167">
        <v>203</v>
      </c>
      <c r="B3" s="168" t="s">
        <v>497</v>
      </c>
      <c r="C3" s="168" t="s">
        <v>51</v>
      </c>
      <c r="D3" s="168" t="s">
        <v>74</v>
      </c>
      <c r="E3" s="169">
        <v>84</v>
      </c>
      <c r="F3" s="168" t="s">
        <v>247</v>
      </c>
      <c r="G3" s="170" t="s">
        <v>465</v>
      </c>
      <c r="H3" s="168" t="s">
        <v>466</v>
      </c>
      <c r="I3" s="168">
        <v>8937</v>
      </c>
      <c r="J3" s="171"/>
    </row>
    <row r="4" spans="1:10" ht="18" customHeight="1">
      <c r="A4" s="167">
        <v>206</v>
      </c>
      <c r="B4" s="168" t="s">
        <v>498</v>
      </c>
      <c r="C4" s="168" t="s">
        <v>611</v>
      </c>
      <c r="D4" s="168" t="s">
        <v>74</v>
      </c>
      <c r="E4" s="169">
        <v>5</v>
      </c>
      <c r="F4" s="168" t="s">
        <v>245</v>
      </c>
      <c r="G4" s="170"/>
      <c r="H4" s="168" t="s">
        <v>258</v>
      </c>
      <c r="I4" s="168">
        <v>5971</v>
      </c>
      <c r="J4" s="171"/>
    </row>
    <row r="5" spans="1:10" ht="18" customHeight="1">
      <c r="A5" s="167">
        <v>208</v>
      </c>
      <c r="B5" s="168" t="s">
        <v>499</v>
      </c>
      <c r="C5" s="168" t="s">
        <v>79</v>
      </c>
      <c r="D5" s="168" t="s">
        <v>74</v>
      </c>
      <c r="E5" s="169" t="s">
        <v>79</v>
      </c>
      <c r="F5" s="168" t="s">
        <v>247</v>
      </c>
      <c r="G5" s="170"/>
      <c r="H5" s="168" t="s">
        <v>260</v>
      </c>
      <c r="I5" s="168">
        <v>23717</v>
      </c>
      <c r="J5" s="171"/>
    </row>
    <row r="6" spans="1:10" ht="18" customHeight="1">
      <c r="A6" s="167">
        <v>209</v>
      </c>
      <c r="B6" s="168" t="s">
        <v>81</v>
      </c>
      <c r="C6" s="168" t="s">
        <v>80</v>
      </c>
      <c r="D6" s="168" t="s">
        <v>74</v>
      </c>
      <c r="E6" s="169" t="s">
        <v>81</v>
      </c>
      <c r="F6" s="168" t="s">
        <v>245</v>
      </c>
      <c r="G6" s="170" t="s">
        <v>94</v>
      </c>
      <c r="H6" s="168" t="s">
        <v>261</v>
      </c>
      <c r="I6" s="168">
        <v>3259</v>
      </c>
      <c r="J6" s="171"/>
    </row>
    <row r="7" spans="1:10" ht="18" customHeight="1">
      <c r="A7" s="167">
        <v>212</v>
      </c>
      <c r="B7" s="168" t="s">
        <v>500</v>
      </c>
      <c r="C7" s="168" t="s">
        <v>448</v>
      </c>
      <c r="D7" s="168" t="s">
        <v>74</v>
      </c>
      <c r="E7" s="169">
        <v>11</v>
      </c>
      <c r="F7" s="168" t="s">
        <v>245</v>
      </c>
      <c r="G7" s="170" t="s">
        <v>273</v>
      </c>
      <c r="H7" s="168" t="s">
        <v>264</v>
      </c>
      <c r="I7" s="168">
        <v>2142</v>
      </c>
      <c r="J7" s="171"/>
    </row>
    <row r="8" spans="1:10" ht="18" customHeight="1">
      <c r="A8" s="167">
        <v>216</v>
      </c>
      <c r="B8" s="168" t="s">
        <v>501</v>
      </c>
      <c r="C8" s="168" t="s">
        <v>60</v>
      </c>
      <c r="D8" s="168" t="s">
        <v>74</v>
      </c>
      <c r="E8" s="169">
        <v>27</v>
      </c>
      <c r="F8" s="168" t="s">
        <v>245</v>
      </c>
      <c r="G8" s="170"/>
      <c r="H8" s="168" t="s">
        <v>268</v>
      </c>
      <c r="I8" s="168">
        <v>1504</v>
      </c>
      <c r="J8" s="171"/>
    </row>
    <row r="9" spans="1:10" ht="18" customHeight="1">
      <c r="A9" s="167">
        <v>221</v>
      </c>
      <c r="B9" s="168" t="s">
        <v>501</v>
      </c>
      <c r="C9" s="168" t="s">
        <v>60</v>
      </c>
      <c r="D9" s="168" t="s">
        <v>74</v>
      </c>
      <c r="E9" s="169">
        <v>27</v>
      </c>
      <c r="F9" s="168" t="s">
        <v>311</v>
      </c>
      <c r="G9" s="170" t="s">
        <v>312</v>
      </c>
      <c r="H9" s="168" t="s">
        <v>313</v>
      </c>
      <c r="I9" s="168">
        <v>1221</v>
      </c>
      <c r="J9" s="171"/>
    </row>
    <row r="10" spans="1:10" ht="18" customHeight="1">
      <c r="A10" s="167">
        <v>218</v>
      </c>
      <c r="B10" s="168" t="s">
        <v>410</v>
      </c>
      <c r="C10" s="168" t="s">
        <v>89</v>
      </c>
      <c r="D10" s="168" t="s">
        <v>74</v>
      </c>
      <c r="E10" s="169" t="s">
        <v>90</v>
      </c>
      <c r="F10" s="168" t="s">
        <v>250</v>
      </c>
      <c r="G10" s="170"/>
      <c r="H10" s="168" t="s">
        <v>270</v>
      </c>
      <c r="I10" s="168">
        <v>240</v>
      </c>
      <c r="J10" s="171"/>
    </row>
    <row r="11" spans="1:10" ht="18" customHeight="1">
      <c r="A11" s="167">
        <v>219</v>
      </c>
      <c r="B11" s="168" t="s">
        <v>83</v>
      </c>
      <c r="C11" s="168"/>
      <c r="D11" s="168" t="s">
        <v>74</v>
      </c>
      <c r="E11" s="169" t="s">
        <v>83</v>
      </c>
      <c r="F11" s="168" t="s">
        <v>251</v>
      </c>
      <c r="G11" s="170" t="s">
        <v>319</v>
      </c>
      <c r="H11" s="168" t="s">
        <v>271</v>
      </c>
      <c r="I11" s="168">
        <v>565106</v>
      </c>
      <c r="J11" s="171"/>
    </row>
    <row r="12" spans="1:10" ht="18" customHeight="1">
      <c r="A12" s="167">
        <v>221</v>
      </c>
      <c r="B12" s="168" t="s">
        <v>302</v>
      </c>
      <c r="C12" s="168" t="s">
        <v>304</v>
      </c>
      <c r="D12" s="168" t="s">
        <v>74</v>
      </c>
      <c r="E12" s="169">
        <v>14</v>
      </c>
      <c r="F12" s="168" t="s">
        <v>250</v>
      </c>
      <c r="G12" s="170" t="s">
        <v>315</v>
      </c>
      <c r="H12" s="168" t="s">
        <v>316</v>
      </c>
      <c r="I12" s="168">
        <v>429</v>
      </c>
      <c r="J12" s="171"/>
    </row>
    <row r="13" spans="1:10" ht="18" customHeight="1">
      <c r="A13" s="167">
        <v>225</v>
      </c>
      <c r="B13" s="168" t="s">
        <v>361</v>
      </c>
      <c r="C13" s="168" t="s">
        <v>358</v>
      </c>
      <c r="D13" s="168" t="s">
        <v>74</v>
      </c>
      <c r="E13" s="169">
        <v>81</v>
      </c>
      <c r="F13" s="168" t="s">
        <v>245</v>
      </c>
      <c r="G13" s="170"/>
      <c r="H13" s="168" t="s">
        <v>362</v>
      </c>
      <c r="I13" s="168">
        <v>1001</v>
      </c>
      <c r="J13" s="171"/>
    </row>
    <row r="14" spans="1:10" ht="18" customHeight="1">
      <c r="A14" s="167">
        <v>227</v>
      </c>
      <c r="B14" s="168" t="s">
        <v>376</v>
      </c>
      <c r="C14" s="168" t="s">
        <v>374</v>
      </c>
      <c r="D14" s="168" t="s">
        <v>74</v>
      </c>
      <c r="E14" s="169"/>
      <c r="F14" s="168"/>
      <c r="G14" s="170" t="s">
        <v>633</v>
      </c>
      <c r="H14" s="168" t="s">
        <v>375</v>
      </c>
      <c r="I14" s="168"/>
      <c r="J14" s="171"/>
    </row>
    <row r="15" spans="1:10" ht="18" customHeight="1">
      <c r="A15" s="167">
        <v>228</v>
      </c>
      <c r="B15" s="168" t="s">
        <v>377</v>
      </c>
      <c r="C15" s="168" t="s">
        <v>374</v>
      </c>
      <c r="D15" s="168" t="s">
        <v>74</v>
      </c>
      <c r="E15" s="169"/>
      <c r="F15" s="168"/>
      <c r="G15" s="170"/>
      <c r="H15" s="168" t="s">
        <v>378</v>
      </c>
      <c r="I15" s="168"/>
      <c r="J15" s="171"/>
    </row>
    <row r="16" spans="1:10" ht="18" customHeight="1">
      <c r="A16" s="167">
        <v>229</v>
      </c>
      <c r="B16" s="168"/>
      <c r="C16" s="168" t="s">
        <v>446</v>
      </c>
      <c r="D16" s="168" t="s">
        <v>74</v>
      </c>
      <c r="E16" s="169"/>
      <c r="F16" s="168"/>
      <c r="G16" s="170"/>
      <c r="H16" s="168" t="s">
        <v>511</v>
      </c>
      <c r="I16" s="168"/>
      <c r="J16" s="171"/>
    </row>
    <row r="17" spans="1:10" ht="18" customHeight="1">
      <c r="A17" s="167">
        <v>230</v>
      </c>
      <c r="B17" s="168" t="s">
        <v>387</v>
      </c>
      <c r="C17" s="168" t="s">
        <v>429</v>
      </c>
      <c r="D17" s="168" t="s">
        <v>74</v>
      </c>
      <c r="E17" s="169">
        <v>43</v>
      </c>
      <c r="F17" s="168" t="s">
        <v>245</v>
      </c>
      <c r="G17" s="170"/>
      <c r="H17" s="168" t="s">
        <v>388</v>
      </c>
      <c r="I17" s="168">
        <v>174</v>
      </c>
      <c r="J17" s="171"/>
    </row>
    <row r="18" spans="1:10" ht="18" customHeight="1">
      <c r="A18" s="167">
        <v>231</v>
      </c>
      <c r="B18" s="168" t="s">
        <v>399</v>
      </c>
      <c r="C18" s="168" t="s">
        <v>430</v>
      </c>
      <c r="D18" s="168" t="s">
        <v>74</v>
      </c>
      <c r="E18" s="169" t="s">
        <v>492</v>
      </c>
      <c r="F18" s="168" t="s">
        <v>250</v>
      </c>
      <c r="G18" s="170"/>
      <c r="H18" s="168" t="s">
        <v>494</v>
      </c>
      <c r="I18" s="168">
        <v>242</v>
      </c>
      <c r="J18" s="171"/>
    </row>
    <row r="19" spans="1:10" ht="18" customHeight="1">
      <c r="A19" s="167">
        <v>232</v>
      </c>
      <c r="B19" s="168" t="s">
        <v>401</v>
      </c>
      <c r="C19" s="168" t="s">
        <v>612</v>
      </c>
      <c r="D19" s="168" t="s">
        <v>74</v>
      </c>
      <c r="E19" s="169">
        <v>16</v>
      </c>
      <c r="F19" s="168" t="s">
        <v>250</v>
      </c>
      <c r="G19" s="170"/>
      <c r="H19" s="172" t="s">
        <v>406</v>
      </c>
      <c r="I19" s="168">
        <v>135</v>
      </c>
      <c r="J19" s="171"/>
    </row>
    <row r="20" spans="1:10" ht="18" customHeight="1">
      <c r="A20" s="167">
        <v>241</v>
      </c>
      <c r="B20" s="168" t="s">
        <v>426</v>
      </c>
      <c r="C20" s="168" t="s">
        <v>415</v>
      </c>
      <c r="D20" s="168" t="s">
        <v>74</v>
      </c>
      <c r="E20" s="169">
        <v>40</v>
      </c>
      <c r="F20" s="168" t="s">
        <v>250</v>
      </c>
      <c r="G20" s="170"/>
      <c r="H20" s="168" t="s">
        <v>427</v>
      </c>
      <c r="I20" s="173">
        <v>582</v>
      </c>
      <c r="J20" s="171"/>
    </row>
    <row r="21" spans="1:10" ht="18" customHeight="1">
      <c r="A21" s="167">
        <v>243</v>
      </c>
      <c r="B21" s="168" t="s">
        <v>396</v>
      </c>
      <c r="C21" s="168"/>
      <c r="D21" s="168" t="s">
        <v>441</v>
      </c>
      <c r="E21" s="169"/>
      <c r="F21" s="168"/>
      <c r="G21" s="170" t="s">
        <v>454</v>
      </c>
      <c r="H21" s="168"/>
      <c r="I21" s="173">
        <v>7977</v>
      </c>
      <c r="J21" s="171"/>
    </row>
    <row r="22" spans="1:10" ht="18" customHeight="1">
      <c r="A22" s="167">
        <v>244</v>
      </c>
      <c r="B22" s="168" t="s">
        <v>396</v>
      </c>
      <c r="C22" s="168"/>
      <c r="D22" s="168" t="s">
        <v>441</v>
      </c>
      <c r="E22" s="169"/>
      <c r="F22" s="168"/>
      <c r="G22" s="170" t="s">
        <v>455</v>
      </c>
      <c r="H22" s="168"/>
      <c r="I22" s="173">
        <v>18166</v>
      </c>
      <c r="J22" s="171"/>
    </row>
    <row r="23" spans="1:10" ht="18" customHeight="1">
      <c r="A23" s="167">
        <v>245</v>
      </c>
      <c r="B23" s="168" t="s">
        <v>452</v>
      </c>
      <c r="C23" s="168" t="s">
        <v>326</v>
      </c>
      <c r="D23" s="168" t="s">
        <v>74</v>
      </c>
      <c r="E23" s="169">
        <v>13</v>
      </c>
      <c r="F23" s="168" t="s">
        <v>250</v>
      </c>
      <c r="G23" s="170"/>
      <c r="H23" s="168" t="s">
        <v>453</v>
      </c>
      <c r="I23" s="168">
        <v>72</v>
      </c>
      <c r="J23" s="171"/>
    </row>
    <row r="24" spans="1:10" ht="18" customHeight="1">
      <c r="A24" s="167">
        <v>246</v>
      </c>
      <c r="B24" s="168" t="s">
        <v>456</v>
      </c>
      <c r="C24" s="168" t="s">
        <v>447</v>
      </c>
      <c r="D24" s="168" t="s">
        <v>74</v>
      </c>
      <c r="E24" s="169" t="s">
        <v>456</v>
      </c>
      <c r="F24" s="168"/>
      <c r="G24" s="170" t="s">
        <v>524</v>
      </c>
      <c r="H24" s="168" t="s">
        <v>525</v>
      </c>
      <c r="I24" s="168">
        <v>6288</v>
      </c>
      <c r="J24" s="171"/>
    </row>
    <row r="25" spans="1:10" ht="18" customHeight="1">
      <c r="A25" s="167">
        <v>247</v>
      </c>
      <c r="B25" s="168" t="s">
        <v>413</v>
      </c>
      <c r="C25" s="168" t="s">
        <v>457</v>
      </c>
      <c r="D25" s="168" t="s">
        <v>74</v>
      </c>
      <c r="E25" s="169">
        <v>15</v>
      </c>
      <c r="F25" s="168" t="s">
        <v>250</v>
      </c>
      <c r="G25" s="170"/>
      <c r="H25" s="168" t="s">
        <v>458</v>
      </c>
      <c r="I25" s="168">
        <v>77</v>
      </c>
      <c r="J25" s="171"/>
    </row>
    <row r="26" spans="1:10" ht="18" customHeight="1">
      <c r="A26" s="167">
        <v>249</v>
      </c>
      <c r="B26" s="168" t="s">
        <v>426</v>
      </c>
      <c r="C26" s="168" t="s">
        <v>415</v>
      </c>
      <c r="D26" s="168" t="s">
        <v>74</v>
      </c>
      <c r="E26" s="169">
        <v>40</v>
      </c>
      <c r="F26" s="168" t="s">
        <v>467</v>
      </c>
      <c r="G26" s="170" t="s">
        <v>468</v>
      </c>
      <c r="H26" s="168" t="s">
        <v>495</v>
      </c>
      <c r="I26" s="168">
        <v>235</v>
      </c>
      <c r="J26" s="171"/>
    </row>
    <row r="27" spans="1:10" ht="18" customHeight="1">
      <c r="A27" s="167">
        <v>201</v>
      </c>
      <c r="B27" s="168" t="s">
        <v>502</v>
      </c>
      <c r="C27" s="168" t="s">
        <v>549</v>
      </c>
      <c r="D27" s="168" t="s">
        <v>74</v>
      </c>
      <c r="E27" s="169">
        <v>45</v>
      </c>
      <c r="F27" s="168" t="s">
        <v>245</v>
      </c>
      <c r="G27" s="170"/>
      <c r="H27" s="168" t="s">
        <v>253</v>
      </c>
      <c r="I27" s="168"/>
      <c r="J27" s="171"/>
    </row>
    <row r="28" spans="1:10" ht="18" customHeight="1">
      <c r="A28" s="167">
        <v>256</v>
      </c>
      <c r="B28" s="168" t="s">
        <v>109</v>
      </c>
      <c r="C28" s="168" t="s">
        <v>67</v>
      </c>
      <c r="D28" s="168" t="s">
        <v>74</v>
      </c>
      <c r="E28" s="169">
        <v>18</v>
      </c>
      <c r="F28" s="168"/>
      <c r="G28" s="170"/>
      <c r="H28" s="168" t="s">
        <v>510</v>
      </c>
      <c r="I28" s="168">
        <v>681</v>
      </c>
      <c r="J28" s="171"/>
    </row>
    <row r="29" spans="1:10" ht="18" customHeight="1">
      <c r="A29" s="167">
        <v>258</v>
      </c>
      <c r="B29" s="168" t="s">
        <v>396</v>
      </c>
      <c r="C29" s="168"/>
      <c r="D29" s="168" t="s">
        <v>441</v>
      </c>
      <c r="E29" s="169"/>
      <c r="F29" s="168"/>
      <c r="G29" s="170" t="s">
        <v>514</v>
      </c>
      <c r="H29" s="168"/>
      <c r="I29" s="168">
        <v>6403</v>
      </c>
      <c r="J29" s="171"/>
    </row>
    <row r="30" spans="1:10" ht="18" customHeight="1">
      <c r="A30" s="167">
        <v>259</v>
      </c>
      <c r="B30" s="168" t="s">
        <v>396</v>
      </c>
      <c r="C30" s="168"/>
      <c r="D30" s="168" t="s">
        <v>441</v>
      </c>
      <c r="E30" s="169"/>
      <c r="F30" s="168"/>
      <c r="G30" s="170" t="s">
        <v>515</v>
      </c>
      <c r="H30" s="168"/>
      <c r="I30" s="168">
        <v>8100</v>
      </c>
      <c r="J30" s="171"/>
    </row>
    <row r="31" spans="1:10" ht="18" customHeight="1">
      <c r="A31" s="167">
        <v>260</v>
      </c>
      <c r="B31" s="168" t="s">
        <v>526</v>
      </c>
      <c r="C31" s="168"/>
      <c r="D31" s="168" t="s">
        <v>527</v>
      </c>
      <c r="E31" s="169"/>
      <c r="F31" s="168"/>
      <c r="G31" s="170"/>
      <c r="H31" s="168"/>
      <c r="I31" s="168">
        <v>93</v>
      </c>
      <c r="J31" s="171"/>
    </row>
    <row r="32" spans="1:10" ht="18" customHeight="1">
      <c r="A32" s="167">
        <v>261</v>
      </c>
      <c r="B32" s="168" t="s">
        <v>396</v>
      </c>
      <c r="C32" s="168"/>
      <c r="D32" s="168" t="s">
        <v>441</v>
      </c>
      <c r="E32" s="169"/>
      <c r="F32" s="168"/>
      <c r="G32" s="170" t="s">
        <v>528</v>
      </c>
      <c r="H32" s="168"/>
      <c r="I32" s="168">
        <v>1823226</v>
      </c>
      <c r="J32" s="171"/>
    </row>
    <row r="33" spans="1:10" ht="18" customHeight="1">
      <c r="A33" s="174">
        <v>262</v>
      </c>
      <c r="B33" s="175" t="s">
        <v>387</v>
      </c>
      <c r="C33" s="175" t="s">
        <v>51</v>
      </c>
      <c r="D33" s="175" t="s">
        <v>74</v>
      </c>
      <c r="E33" s="176">
        <v>43</v>
      </c>
      <c r="F33" s="175" t="s">
        <v>250</v>
      </c>
      <c r="G33" s="177"/>
      <c r="H33" s="175" t="s">
        <v>557</v>
      </c>
      <c r="I33" s="175">
        <v>267</v>
      </c>
      <c r="J33" s="178"/>
    </row>
    <row r="34" spans="1:10" ht="18" customHeight="1">
      <c r="A34" s="185">
        <v>263</v>
      </c>
      <c r="B34" s="186" t="s">
        <v>456</v>
      </c>
      <c r="C34" s="186" t="s">
        <v>447</v>
      </c>
      <c r="D34" s="186" t="s">
        <v>74</v>
      </c>
      <c r="E34" s="187"/>
      <c r="F34" s="186" t="s">
        <v>556</v>
      </c>
      <c r="G34" s="188" t="s">
        <v>468</v>
      </c>
      <c r="H34" s="186" t="s">
        <v>558</v>
      </c>
      <c r="I34" s="186">
        <v>173</v>
      </c>
      <c r="J34" s="189"/>
    </row>
    <row r="35" spans="1:10" ht="18" customHeight="1">
      <c r="A35" s="190">
        <v>265</v>
      </c>
      <c r="B35" s="191" t="s">
        <v>563</v>
      </c>
      <c r="C35" s="191" t="s">
        <v>539</v>
      </c>
      <c r="D35" s="191" t="s">
        <v>74</v>
      </c>
      <c r="E35" s="192" t="s">
        <v>561</v>
      </c>
      <c r="F35" s="191"/>
      <c r="G35" s="193"/>
      <c r="H35" s="191" t="s">
        <v>616</v>
      </c>
      <c r="I35" s="191">
        <v>58</v>
      </c>
      <c r="J35" s="194"/>
    </row>
    <row r="36" spans="1:10" ht="18" customHeight="1">
      <c r="A36" s="185">
        <v>268</v>
      </c>
      <c r="B36" s="186" t="s">
        <v>460</v>
      </c>
      <c r="C36" s="186" t="s">
        <v>314</v>
      </c>
      <c r="D36" s="186" t="s">
        <v>74</v>
      </c>
      <c r="E36" s="187" t="s">
        <v>459</v>
      </c>
      <c r="F36" s="186"/>
      <c r="G36" s="188"/>
      <c r="H36" s="186" t="s">
        <v>579</v>
      </c>
      <c r="I36" s="186">
        <v>1154</v>
      </c>
      <c r="J36" s="189"/>
    </row>
    <row r="37" spans="1:10" ht="18" customHeight="1">
      <c r="A37" s="190">
        <v>269</v>
      </c>
      <c r="B37" s="191" t="s">
        <v>575</v>
      </c>
      <c r="C37" s="191" t="s">
        <v>547</v>
      </c>
      <c r="D37" s="191" t="s">
        <v>74</v>
      </c>
      <c r="E37" s="192">
        <v>30</v>
      </c>
      <c r="F37" s="191"/>
      <c r="G37" s="193"/>
      <c r="H37" s="191" t="s">
        <v>580</v>
      </c>
      <c r="I37" s="191">
        <v>471</v>
      </c>
      <c r="J37" s="194"/>
    </row>
    <row r="38" spans="1:10" ht="18" customHeight="1">
      <c r="A38" s="190">
        <v>270</v>
      </c>
      <c r="B38" s="191" t="s">
        <v>576</v>
      </c>
      <c r="C38" s="191" t="s">
        <v>539</v>
      </c>
      <c r="D38" s="191" t="s">
        <v>74</v>
      </c>
      <c r="E38" s="192" t="s">
        <v>577</v>
      </c>
      <c r="F38" s="191"/>
      <c r="G38" s="193" t="s">
        <v>578</v>
      </c>
      <c r="H38" s="191" t="s">
        <v>615</v>
      </c>
      <c r="I38" s="191">
        <v>23</v>
      </c>
      <c r="J38" s="194"/>
    </row>
    <row r="39" spans="1:10" ht="18" customHeight="1">
      <c r="A39" s="167">
        <v>271</v>
      </c>
      <c r="B39" s="168" t="s">
        <v>486</v>
      </c>
      <c r="C39" s="168" t="s">
        <v>80</v>
      </c>
      <c r="D39" s="168" t="s">
        <v>74</v>
      </c>
      <c r="E39" s="169">
        <v>10</v>
      </c>
      <c r="F39" s="168"/>
      <c r="G39" s="170"/>
      <c r="H39" s="168" t="s">
        <v>581</v>
      </c>
      <c r="I39" s="168">
        <v>1477</v>
      </c>
      <c r="J39" s="171"/>
    </row>
    <row r="40" spans="1:10" ht="18" customHeight="1">
      <c r="A40" s="167">
        <v>273</v>
      </c>
      <c r="B40" s="168" t="s">
        <v>564</v>
      </c>
      <c r="C40" s="168" t="s">
        <v>596</v>
      </c>
      <c r="D40" s="168" t="s">
        <v>74</v>
      </c>
      <c r="E40" s="169" t="s">
        <v>565</v>
      </c>
      <c r="F40" s="168"/>
      <c r="G40" s="170" t="s">
        <v>594</v>
      </c>
      <c r="H40" s="168" t="s">
        <v>262</v>
      </c>
      <c r="I40" s="168">
        <v>1633</v>
      </c>
      <c r="J40" s="171"/>
    </row>
    <row r="41" spans="1:10" ht="18" customHeight="1">
      <c r="A41" s="174">
        <v>274</v>
      </c>
      <c r="B41" s="175" t="s">
        <v>593</v>
      </c>
      <c r="C41" s="175" t="s">
        <v>596</v>
      </c>
      <c r="D41" s="175" t="s">
        <v>74</v>
      </c>
      <c r="E41" s="176" t="s">
        <v>571</v>
      </c>
      <c r="F41" s="175"/>
      <c r="G41" s="177" t="s">
        <v>606</v>
      </c>
      <c r="H41" s="175" t="s">
        <v>607</v>
      </c>
      <c r="I41" s="175">
        <v>110</v>
      </c>
      <c r="J41" s="178"/>
    </row>
    <row r="42" spans="1:10" ht="18" customHeight="1">
      <c r="A42" s="185">
        <v>275</v>
      </c>
      <c r="B42" s="186" t="s">
        <v>593</v>
      </c>
      <c r="C42" s="186" t="s">
        <v>596</v>
      </c>
      <c r="D42" s="186" t="s">
        <v>74</v>
      </c>
      <c r="E42" s="187" t="s">
        <v>571</v>
      </c>
      <c r="F42" s="186"/>
      <c r="G42" s="188" t="s">
        <v>606</v>
      </c>
      <c r="H42" s="186" t="s">
        <v>608</v>
      </c>
      <c r="I42" s="186">
        <v>5</v>
      </c>
      <c r="J42" s="189"/>
    </row>
    <row r="43" spans="1:10" ht="18" customHeight="1">
      <c r="A43" s="190">
        <v>276</v>
      </c>
      <c r="B43" s="191" t="s">
        <v>444</v>
      </c>
      <c r="C43" s="191" t="s">
        <v>622</v>
      </c>
      <c r="D43" s="191" t="s">
        <v>74</v>
      </c>
      <c r="E43" s="192">
        <v>23</v>
      </c>
      <c r="F43" s="191"/>
      <c r="G43" s="193"/>
      <c r="H43" s="191"/>
      <c r="I43" s="191">
        <v>2131</v>
      </c>
      <c r="J43" s="194"/>
    </row>
  </sheetData>
  <pageMargins left="0.70866141732283472" right="0.70866141732283472" top="0.78740157480314965" bottom="0.78740157480314965" header="0.31496062992125984" footer="0.31496062992125984"/>
  <pageSetup paperSize="9" scale="91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K102"/>
  <sheetViews>
    <sheetView zoomScaleNormal="100" workbookViewId="0">
      <selection activeCell="I10" sqref="I10"/>
    </sheetView>
  </sheetViews>
  <sheetFormatPr defaultRowHeight="15"/>
  <cols>
    <col min="1" max="1" width="5.42578125" customWidth="1"/>
    <col min="2" max="2" width="10.42578125" customWidth="1"/>
    <col min="3" max="3" width="13.28515625" customWidth="1"/>
    <col min="4" max="4" width="9.5703125" customWidth="1"/>
    <col min="5" max="5" width="7.5703125" customWidth="1"/>
    <col min="6" max="6" width="15.42578125" customWidth="1"/>
    <col min="7" max="7" width="9.5703125" customWidth="1"/>
    <col min="8" max="8" width="11.7109375" bestFit="1" customWidth="1"/>
    <col min="9" max="9" width="9.42578125" customWidth="1"/>
    <col min="10" max="10" width="6.140625" customWidth="1"/>
    <col min="11" max="11" width="2.7109375" customWidth="1"/>
  </cols>
  <sheetData>
    <row r="1" spans="1:11">
      <c r="A1" s="29" t="s">
        <v>77</v>
      </c>
      <c r="G1" s="231" t="s">
        <v>241</v>
      </c>
      <c r="H1" s="231"/>
      <c r="I1" s="36" t="s">
        <v>243</v>
      </c>
    </row>
    <row r="2" spans="1:11">
      <c r="A2" s="17" t="s">
        <v>0</v>
      </c>
      <c r="B2" s="18" t="s">
        <v>3</v>
      </c>
      <c r="C2" s="18" t="s">
        <v>4</v>
      </c>
      <c r="D2" s="19" t="s">
        <v>5</v>
      </c>
      <c r="E2" s="18" t="s">
        <v>70</v>
      </c>
      <c r="F2" s="18" t="s">
        <v>72</v>
      </c>
      <c r="G2" s="20" t="s">
        <v>691</v>
      </c>
      <c r="H2" s="20" t="s">
        <v>697</v>
      </c>
      <c r="I2" s="21" t="s">
        <v>696</v>
      </c>
      <c r="J2" s="20" t="s">
        <v>12</v>
      </c>
    </row>
    <row r="3" spans="1:11">
      <c r="A3" s="225">
        <v>277</v>
      </c>
      <c r="B3" s="155" t="s">
        <v>593</v>
      </c>
      <c r="C3" s="155" t="s">
        <v>642</v>
      </c>
      <c r="D3" s="155" t="s">
        <v>571</v>
      </c>
      <c r="E3" s="155"/>
      <c r="F3" s="155" t="s">
        <v>644</v>
      </c>
      <c r="G3" s="155">
        <v>3035</v>
      </c>
      <c r="H3" s="155">
        <v>3782</v>
      </c>
      <c r="I3" s="226">
        <v>747</v>
      </c>
      <c r="J3" s="155"/>
      <c r="K3" s="1"/>
    </row>
    <row r="4" spans="1:11">
      <c r="A4" s="22">
        <v>207</v>
      </c>
      <c r="B4" s="15" t="s">
        <v>498</v>
      </c>
      <c r="C4" s="15" t="s">
        <v>611</v>
      </c>
      <c r="D4" s="15">
        <v>5</v>
      </c>
      <c r="E4" s="15" t="s">
        <v>247</v>
      </c>
      <c r="F4" s="15" t="s">
        <v>259</v>
      </c>
      <c r="G4" s="15">
        <v>631152</v>
      </c>
      <c r="H4" s="15">
        <v>633344</v>
      </c>
      <c r="I4" s="31">
        <v>2192</v>
      </c>
      <c r="J4" s="155"/>
      <c r="K4" s="1"/>
    </row>
    <row r="5" spans="1:11">
      <c r="A5" s="22">
        <v>236</v>
      </c>
      <c r="B5" s="15" t="s">
        <v>412</v>
      </c>
      <c r="C5" s="15" t="s">
        <v>415</v>
      </c>
      <c r="D5" s="15" t="s">
        <v>408</v>
      </c>
      <c r="E5" s="15"/>
      <c r="F5" s="15" t="s">
        <v>419</v>
      </c>
      <c r="G5" s="15">
        <v>9461</v>
      </c>
      <c r="H5" s="15">
        <v>9725</v>
      </c>
      <c r="I5" s="31">
        <v>264</v>
      </c>
      <c r="J5" s="154"/>
      <c r="K5" s="1"/>
    </row>
    <row r="6" spans="1:11">
      <c r="A6" s="26">
        <v>253</v>
      </c>
      <c r="B6" s="27" t="s">
        <v>426</v>
      </c>
      <c r="C6" s="27" t="s">
        <v>483</v>
      </c>
      <c r="D6" s="27">
        <v>40</v>
      </c>
      <c r="E6" s="27"/>
      <c r="F6" s="27" t="s">
        <v>485</v>
      </c>
      <c r="G6" s="27">
        <v>10995</v>
      </c>
      <c r="H6" s="27">
        <v>11500</v>
      </c>
      <c r="I6" s="140">
        <v>505</v>
      </c>
      <c r="J6" s="15"/>
      <c r="K6" s="1"/>
    </row>
    <row r="7" spans="1:11">
      <c r="A7" s="48">
        <v>202</v>
      </c>
      <c r="B7" s="49" t="s">
        <v>502</v>
      </c>
      <c r="C7" s="49" t="s">
        <v>549</v>
      </c>
      <c r="D7" s="49">
        <v>45</v>
      </c>
      <c r="E7" s="49" t="s">
        <v>246</v>
      </c>
      <c r="F7" s="49" t="s">
        <v>254</v>
      </c>
      <c r="G7" s="49">
        <v>570926</v>
      </c>
      <c r="H7" s="49">
        <v>578564</v>
      </c>
      <c r="I7" s="55">
        <v>7638</v>
      </c>
      <c r="J7" s="15"/>
      <c r="K7" s="1"/>
    </row>
    <row r="8" spans="1:11">
      <c r="A8" s="39">
        <v>234</v>
      </c>
      <c r="B8" s="40" t="s">
        <v>410</v>
      </c>
      <c r="C8" s="40" t="s">
        <v>89</v>
      </c>
      <c r="D8" s="40" t="s">
        <v>90</v>
      </c>
      <c r="E8" s="40"/>
      <c r="F8" s="40" t="s">
        <v>503</v>
      </c>
      <c r="G8" s="40">
        <v>6002</v>
      </c>
      <c r="H8" s="40">
        <v>6586</v>
      </c>
      <c r="I8" s="46">
        <v>584</v>
      </c>
      <c r="J8" s="15"/>
      <c r="K8" s="1"/>
    </row>
    <row r="9" spans="1:11">
      <c r="A9" s="39">
        <v>222</v>
      </c>
      <c r="B9" s="40" t="s">
        <v>331</v>
      </c>
      <c r="C9" s="40" t="s">
        <v>80</v>
      </c>
      <c r="D9" s="41">
        <v>15</v>
      </c>
      <c r="E9" s="40" t="s">
        <v>333</v>
      </c>
      <c r="F9" s="40" t="s">
        <v>334</v>
      </c>
      <c r="G9" s="40">
        <v>30006</v>
      </c>
      <c r="H9" s="40">
        <v>31325</v>
      </c>
      <c r="I9" s="46">
        <v>1319</v>
      </c>
      <c r="J9" s="15"/>
      <c r="K9" s="1"/>
    </row>
    <row r="10" spans="1:11">
      <c r="A10" s="120">
        <v>223</v>
      </c>
      <c r="B10" s="121" t="s">
        <v>332</v>
      </c>
      <c r="C10" s="121" t="s">
        <v>80</v>
      </c>
      <c r="D10" s="122">
        <v>10</v>
      </c>
      <c r="E10" s="121" t="s">
        <v>333</v>
      </c>
      <c r="F10" s="121" t="s">
        <v>335</v>
      </c>
      <c r="G10" s="121">
        <v>99818</v>
      </c>
      <c r="H10" s="121">
        <v>2461</v>
      </c>
      <c r="I10" s="137">
        <v>2643</v>
      </c>
      <c r="J10" s="15"/>
      <c r="K10" s="1"/>
    </row>
    <row r="11" spans="1:11">
      <c r="A11" s="120">
        <v>251</v>
      </c>
      <c r="B11" s="121" t="s">
        <v>477</v>
      </c>
      <c r="C11" s="121" t="s">
        <v>80</v>
      </c>
      <c r="D11" s="122">
        <v>3</v>
      </c>
      <c r="E11" s="121"/>
      <c r="F11" s="121" t="s">
        <v>505</v>
      </c>
      <c r="G11" s="121">
        <v>1541</v>
      </c>
      <c r="H11" s="121">
        <v>1648</v>
      </c>
      <c r="I11" s="137">
        <v>107</v>
      </c>
      <c r="J11" s="15"/>
      <c r="K11" s="1"/>
    </row>
    <row r="12" spans="1:11">
      <c r="A12" s="120">
        <v>264</v>
      </c>
      <c r="B12" s="121" t="s">
        <v>625</v>
      </c>
      <c r="C12" s="121" t="s">
        <v>80</v>
      </c>
      <c r="D12" s="122">
        <v>54</v>
      </c>
      <c r="E12" s="121"/>
      <c r="F12" s="218" t="s">
        <v>626</v>
      </c>
      <c r="G12" s="121">
        <v>3633</v>
      </c>
      <c r="H12" s="121">
        <v>4033</v>
      </c>
      <c r="I12" s="137">
        <v>400</v>
      </c>
      <c r="J12" s="15"/>
      <c r="K12" s="1"/>
    </row>
    <row r="13" spans="1:11">
      <c r="A13" s="120">
        <v>242</v>
      </c>
      <c r="B13" s="121" t="s">
        <v>507</v>
      </c>
      <c r="C13" s="121" t="s">
        <v>79</v>
      </c>
      <c r="D13" s="121"/>
      <c r="E13" s="121"/>
      <c r="F13" s="121" t="s">
        <v>431</v>
      </c>
      <c r="G13" s="121">
        <v>67433</v>
      </c>
      <c r="H13" s="121">
        <v>71546</v>
      </c>
      <c r="I13" s="138">
        <v>4113</v>
      </c>
      <c r="J13" s="154"/>
      <c r="K13" s="1"/>
    </row>
    <row r="14" spans="1:11">
      <c r="A14" s="120">
        <v>254</v>
      </c>
      <c r="B14" s="15" t="s">
        <v>486</v>
      </c>
      <c r="C14" s="15" t="s">
        <v>539</v>
      </c>
      <c r="D14" s="121">
        <v>10</v>
      </c>
      <c r="E14" s="121"/>
      <c r="F14" s="15" t="s">
        <v>489</v>
      </c>
      <c r="G14" s="121">
        <v>16015</v>
      </c>
      <c r="H14" s="121">
        <v>16872</v>
      </c>
      <c r="I14" s="203">
        <v>857</v>
      </c>
      <c r="J14" s="15"/>
      <c r="K14" s="1"/>
    </row>
    <row r="15" spans="1:11">
      <c r="A15" s="120">
        <v>255</v>
      </c>
      <c r="B15" s="121" t="s">
        <v>486</v>
      </c>
      <c r="C15" s="121" t="s">
        <v>539</v>
      </c>
      <c r="D15" s="121">
        <v>10</v>
      </c>
      <c r="E15" s="121"/>
      <c r="F15" s="121" t="s">
        <v>490</v>
      </c>
      <c r="G15" s="121">
        <v>18212</v>
      </c>
      <c r="H15" s="121">
        <v>19211</v>
      </c>
      <c r="I15" s="137">
        <v>999</v>
      </c>
      <c r="J15" s="154"/>
      <c r="K15" s="1"/>
    </row>
    <row r="16" spans="1:11">
      <c r="A16" s="57">
        <v>277</v>
      </c>
      <c r="B16" s="58" t="s">
        <v>444</v>
      </c>
      <c r="C16" s="58" t="s">
        <v>648</v>
      </c>
      <c r="D16" s="58">
        <v>23</v>
      </c>
      <c r="E16" s="58"/>
      <c r="F16" s="58"/>
      <c r="G16" s="58">
        <v>3012</v>
      </c>
      <c r="H16" s="58">
        <v>3526</v>
      </c>
      <c r="I16" s="118">
        <v>514</v>
      </c>
      <c r="J16" s="15"/>
      <c r="K16" s="1"/>
    </row>
    <row r="17" spans="1:11">
      <c r="A17" s="57"/>
      <c r="B17" s="58" t="s">
        <v>411</v>
      </c>
      <c r="C17" s="58" t="s">
        <v>314</v>
      </c>
      <c r="D17" s="58" t="s">
        <v>308</v>
      </c>
      <c r="E17" s="58"/>
      <c r="F17" s="58" t="s">
        <v>692</v>
      </c>
      <c r="G17" s="58">
        <v>1215</v>
      </c>
      <c r="H17" s="58">
        <v>25214</v>
      </c>
      <c r="I17" s="139">
        <v>23999</v>
      </c>
      <c r="J17" s="154"/>
      <c r="K17" s="1"/>
    </row>
    <row r="18" spans="1:11">
      <c r="A18" s="57"/>
      <c r="B18" s="58" t="s">
        <v>460</v>
      </c>
      <c r="C18" s="58" t="s">
        <v>314</v>
      </c>
      <c r="D18" s="58" t="s">
        <v>459</v>
      </c>
      <c r="E18" s="58"/>
      <c r="F18" s="58" t="s">
        <v>693</v>
      </c>
      <c r="G18" s="58">
        <v>2771</v>
      </c>
      <c r="H18" s="58">
        <v>33964</v>
      </c>
      <c r="I18" s="139">
        <v>31193</v>
      </c>
      <c r="J18" s="154"/>
      <c r="K18" s="1"/>
    </row>
    <row r="19" spans="1:11">
      <c r="A19" s="57">
        <v>237</v>
      </c>
      <c r="B19" s="58" t="s">
        <v>361</v>
      </c>
      <c r="C19" s="58" t="s">
        <v>358</v>
      </c>
      <c r="D19" s="58">
        <v>81</v>
      </c>
      <c r="E19" s="58"/>
      <c r="F19" s="58" t="s">
        <v>420</v>
      </c>
      <c r="G19" s="58">
        <v>44309</v>
      </c>
      <c r="H19" s="58">
        <v>46001</v>
      </c>
      <c r="I19" s="202">
        <v>1692</v>
      </c>
      <c r="J19" s="154"/>
      <c r="K19" s="1"/>
    </row>
    <row r="20" spans="1:11">
      <c r="A20" s="57">
        <v>266</v>
      </c>
      <c r="B20" s="58" t="s">
        <v>564</v>
      </c>
      <c r="C20" s="58" t="s">
        <v>596</v>
      </c>
      <c r="D20" s="58" t="s">
        <v>565</v>
      </c>
      <c r="E20" s="58"/>
      <c r="F20" s="58" t="s">
        <v>566</v>
      </c>
      <c r="G20" s="58">
        <v>14605</v>
      </c>
      <c r="H20" s="58">
        <v>15482</v>
      </c>
      <c r="I20" s="139">
        <v>877</v>
      </c>
      <c r="J20" s="154"/>
      <c r="K20" s="1"/>
    </row>
    <row r="21" spans="1:11">
      <c r="A21" s="57">
        <v>268</v>
      </c>
      <c r="B21" s="58" t="s">
        <v>593</v>
      </c>
      <c r="C21" s="58" t="s">
        <v>596</v>
      </c>
      <c r="D21" s="58" t="s">
        <v>571</v>
      </c>
      <c r="E21" s="58"/>
      <c r="F21" s="58" t="s">
        <v>627</v>
      </c>
      <c r="G21" s="58">
        <v>9743</v>
      </c>
      <c r="H21" s="58">
        <v>10272</v>
      </c>
      <c r="I21" s="139">
        <v>529</v>
      </c>
      <c r="J21" s="154"/>
      <c r="K21" s="1"/>
    </row>
    <row r="22" spans="1:11">
      <c r="A22" s="120">
        <v>238</v>
      </c>
      <c r="B22" s="121" t="s">
        <v>387</v>
      </c>
      <c r="C22" s="121" t="s">
        <v>416</v>
      </c>
      <c r="D22" s="121">
        <v>43</v>
      </c>
      <c r="E22" s="121"/>
      <c r="F22" s="121" t="s">
        <v>421</v>
      </c>
      <c r="G22" s="121">
        <v>32091</v>
      </c>
      <c r="H22" s="121">
        <v>33257</v>
      </c>
      <c r="I22" s="132">
        <v>1166</v>
      </c>
      <c r="J22" s="154"/>
      <c r="K22" s="1"/>
    </row>
    <row r="23" spans="1:11">
      <c r="A23" s="120">
        <v>239</v>
      </c>
      <c r="B23" s="121" t="s">
        <v>413</v>
      </c>
      <c r="C23" s="121" t="s">
        <v>439</v>
      </c>
      <c r="D23" s="121">
        <v>15</v>
      </c>
      <c r="E23" s="121"/>
      <c r="F23" s="121" t="s">
        <v>422</v>
      </c>
      <c r="G23" s="121">
        <v>10428</v>
      </c>
      <c r="H23" s="121">
        <v>10927</v>
      </c>
      <c r="I23" s="132">
        <v>499</v>
      </c>
      <c r="J23" s="156"/>
      <c r="K23" s="1"/>
    </row>
    <row r="24" spans="1:11">
      <c r="A24" s="120">
        <v>267</v>
      </c>
      <c r="B24" s="121" t="s">
        <v>387</v>
      </c>
      <c r="C24" s="121" t="s">
        <v>51</v>
      </c>
      <c r="D24" s="121">
        <v>43</v>
      </c>
      <c r="E24" s="121"/>
      <c r="F24" s="121" t="s">
        <v>567</v>
      </c>
      <c r="G24" s="121">
        <v>7868</v>
      </c>
      <c r="H24" s="121">
        <v>8291</v>
      </c>
      <c r="I24" s="132">
        <v>423</v>
      </c>
      <c r="J24" s="156"/>
      <c r="K24" s="1"/>
    </row>
    <row r="25" spans="1:11">
      <c r="A25" s="120"/>
      <c r="B25" s="121" t="s">
        <v>650</v>
      </c>
      <c r="C25" s="121" t="s">
        <v>547</v>
      </c>
      <c r="D25" s="121">
        <v>30</v>
      </c>
      <c r="E25" s="121"/>
      <c r="F25" s="121" t="s">
        <v>651</v>
      </c>
      <c r="G25" s="121">
        <v>1319</v>
      </c>
      <c r="H25" s="121">
        <v>1699</v>
      </c>
      <c r="I25" s="132">
        <v>380</v>
      </c>
      <c r="J25" s="156"/>
      <c r="K25" s="1"/>
    </row>
    <row r="26" spans="1:11">
      <c r="A26" s="120">
        <v>250</v>
      </c>
      <c r="B26" s="121" t="s">
        <v>500</v>
      </c>
      <c r="C26" s="121" t="s">
        <v>448</v>
      </c>
      <c r="D26" s="121">
        <v>11</v>
      </c>
      <c r="E26" s="121"/>
      <c r="F26" s="121" t="s">
        <v>504</v>
      </c>
      <c r="G26" s="121">
        <v>13711</v>
      </c>
      <c r="H26" s="121">
        <v>14157</v>
      </c>
      <c r="I26" s="132">
        <v>446</v>
      </c>
      <c r="J26" s="156"/>
      <c r="K26" s="1"/>
    </row>
    <row r="27" spans="1:11">
      <c r="A27" s="120">
        <v>264</v>
      </c>
      <c r="B27" s="121" t="s">
        <v>500</v>
      </c>
      <c r="C27" s="121" t="s">
        <v>448</v>
      </c>
      <c r="D27" s="121">
        <v>11</v>
      </c>
      <c r="E27" s="121"/>
      <c r="F27" s="121" t="s">
        <v>560</v>
      </c>
      <c r="G27" s="121">
        <v>17176</v>
      </c>
      <c r="H27" s="121">
        <v>18243</v>
      </c>
      <c r="I27" s="132">
        <v>1067</v>
      </c>
      <c r="J27" s="156"/>
    </row>
    <row r="28" spans="1:11">
      <c r="A28" s="120">
        <v>220</v>
      </c>
      <c r="B28" s="121" t="s">
        <v>84</v>
      </c>
      <c r="C28" s="121"/>
      <c r="D28" s="121">
        <v>3</v>
      </c>
      <c r="E28" s="121" t="s">
        <v>247</v>
      </c>
      <c r="F28" s="121" t="s">
        <v>272</v>
      </c>
      <c r="G28" s="121">
        <v>510611</v>
      </c>
      <c r="H28" s="121">
        <v>596409</v>
      </c>
      <c r="I28" s="132">
        <v>85798</v>
      </c>
      <c r="J28" s="27"/>
    </row>
    <row r="29" spans="1:11">
      <c r="A29" s="120"/>
      <c r="B29" s="121"/>
      <c r="C29" s="121" t="s">
        <v>80</v>
      </c>
      <c r="D29" s="121" t="s">
        <v>478</v>
      </c>
      <c r="E29" s="121"/>
      <c r="F29" s="121"/>
      <c r="G29" s="121"/>
      <c r="H29" s="121"/>
      <c r="I29" s="132">
        <f>SUM(I9:I12)+I3</f>
        <v>5216</v>
      </c>
      <c r="J29" s="156"/>
    </row>
    <row r="30" spans="1:11">
      <c r="A30" s="57"/>
      <c r="B30" s="58"/>
      <c r="C30" s="58" t="s">
        <v>363</v>
      </c>
      <c r="D30" s="58"/>
      <c r="E30" s="58"/>
      <c r="F30" s="58"/>
      <c r="G30" s="58"/>
      <c r="H30" s="58"/>
      <c r="I30" s="118">
        <f>I28-SUM(I3:I27)</f>
        <v>645</v>
      </c>
      <c r="J30" s="107"/>
    </row>
    <row r="31" spans="1:11">
      <c r="A31" s="159" t="s">
        <v>508</v>
      </c>
      <c r="B31" s="150"/>
      <c r="C31" s="150"/>
      <c r="D31" s="150"/>
      <c r="E31" s="150"/>
      <c r="F31" s="150"/>
      <c r="G31" s="150"/>
      <c r="H31" s="150"/>
      <c r="I31" s="151"/>
      <c r="J31" s="119"/>
    </row>
    <row r="32" spans="1:11">
      <c r="A32" s="161"/>
      <c r="B32" s="157"/>
      <c r="C32" s="157"/>
      <c r="D32" s="157"/>
      <c r="E32" s="157"/>
      <c r="F32" s="157"/>
      <c r="G32" s="157"/>
      <c r="H32" s="157"/>
      <c r="I32" s="158"/>
      <c r="J32" s="119"/>
    </row>
    <row r="35" spans="1:11">
      <c r="A35" s="29" t="s">
        <v>74</v>
      </c>
      <c r="G35" s="231" t="s">
        <v>241</v>
      </c>
      <c r="H35" s="231"/>
      <c r="I35" s="36" t="s">
        <v>243</v>
      </c>
    </row>
    <row r="36" spans="1:11">
      <c r="A36" s="17" t="s">
        <v>0</v>
      </c>
      <c r="B36" s="18" t="s">
        <v>3</v>
      </c>
      <c r="C36" s="18" t="s">
        <v>4</v>
      </c>
      <c r="D36" s="19" t="s">
        <v>5</v>
      </c>
      <c r="E36" s="18" t="s">
        <v>70</v>
      </c>
      <c r="F36" s="18" t="s">
        <v>72</v>
      </c>
      <c r="G36" s="20" t="s">
        <v>691</v>
      </c>
      <c r="H36" s="20" t="s">
        <v>697</v>
      </c>
      <c r="I36" s="21" t="s">
        <v>696</v>
      </c>
      <c r="J36" s="20" t="s">
        <v>12</v>
      </c>
    </row>
    <row r="37" spans="1:11">
      <c r="A37" s="225">
        <v>206</v>
      </c>
      <c r="B37" s="155" t="s">
        <v>498</v>
      </c>
      <c r="C37" s="155" t="s">
        <v>611</v>
      </c>
      <c r="D37" s="227">
        <v>5</v>
      </c>
      <c r="E37" s="155" t="s">
        <v>245</v>
      </c>
      <c r="F37" s="155" t="s">
        <v>258</v>
      </c>
      <c r="G37" s="155">
        <v>6639</v>
      </c>
      <c r="H37" s="155">
        <v>6648</v>
      </c>
      <c r="I37" s="226">
        <v>9</v>
      </c>
      <c r="J37" s="155"/>
    </row>
    <row r="38" spans="1:11">
      <c r="A38" s="22">
        <v>229</v>
      </c>
      <c r="B38" s="15"/>
      <c r="C38" s="15" t="s">
        <v>446</v>
      </c>
      <c r="D38" s="16"/>
      <c r="E38" s="15"/>
      <c r="F38" s="15" t="s">
        <v>511</v>
      </c>
      <c r="G38" s="15"/>
      <c r="H38" s="15"/>
      <c r="I38" s="31">
        <v>0</v>
      </c>
      <c r="J38" s="155"/>
    </row>
    <row r="39" spans="1:11">
      <c r="A39" s="22">
        <v>246</v>
      </c>
      <c r="B39" s="15" t="s">
        <v>456</v>
      </c>
      <c r="C39" s="15" t="s">
        <v>447</v>
      </c>
      <c r="D39" s="16" t="s">
        <v>456</v>
      </c>
      <c r="E39" s="15"/>
      <c r="F39" s="15" t="s">
        <v>685</v>
      </c>
      <c r="G39" s="15">
        <v>112</v>
      </c>
      <c r="H39" s="15">
        <v>138</v>
      </c>
      <c r="I39" s="31">
        <v>26</v>
      </c>
      <c r="J39" s="15"/>
      <c r="K39" s="1"/>
    </row>
    <row r="40" spans="1:11">
      <c r="A40" s="22">
        <v>263</v>
      </c>
      <c r="B40" s="15" t="s">
        <v>456</v>
      </c>
      <c r="C40" s="15" t="s">
        <v>447</v>
      </c>
      <c r="D40" s="16"/>
      <c r="E40" s="15" t="s">
        <v>556</v>
      </c>
      <c r="F40" s="15" t="s">
        <v>686</v>
      </c>
      <c r="G40" s="15">
        <v>93</v>
      </c>
      <c r="H40" s="15">
        <v>98</v>
      </c>
      <c r="I40" s="31">
        <v>5</v>
      </c>
      <c r="J40" s="15"/>
      <c r="K40" s="1"/>
    </row>
    <row r="41" spans="1:11">
      <c r="A41" s="22">
        <v>241</v>
      </c>
      <c r="B41" s="15" t="s">
        <v>426</v>
      </c>
      <c r="C41" s="15" t="s">
        <v>415</v>
      </c>
      <c r="D41" s="16">
        <v>40</v>
      </c>
      <c r="E41" s="15" t="s">
        <v>250</v>
      </c>
      <c r="F41" s="15" t="s">
        <v>427</v>
      </c>
      <c r="G41" s="15">
        <v>938</v>
      </c>
      <c r="H41" s="15">
        <v>953</v>
      </c>
      <c r="I41" s="31">
        <v>15</v>
      </c>
      <c r="J41" s="15"/>
      <c r="K41" s="1"/>
    </row>
    <row r="42" spans="1:11">
      <c r="A42" s="22">
        <v>249</v>
      </c>
      <c r="B42" s="15" t="s">
        <v>426</v>
      </c>
      <c r="C42" s="15" t="s">
        <v>415</v>
      </c>
      <c r="D42" s="16">
        <v>40</v>
      </c>
      <c r="E42" s="15" t="s">
        <v>467</v>
      </c>
      <c r="F42" s="15" t="s">
        <v>495</v>
      </c>
      <c r="G42" s="15">
        <v>413</v>
      </c>
      <c r="H42" s="15">
        <v>420</v>
      </c>
      <c r="I42" s="31">
        <v>7</v>
      </c>
      <c r="J42" s="15"/>
      <c r="K42" s="1"/>
    </row>
    <row r="43" spans="1:11">
      <c r="A43" s="22">
        <v>201</v>
      </c>
      <c r="B43" s="15" t="s">
        <v>502</v>
      </c>
      <c r="C43" s="15" t="s">
        <v>549</v>
      </c>
      <c r="D43" s="16">
        <v>45</v>
      </c>
      <c r="E43" s="15" t="s">
        <v>245</v>
      </c>
      <c r="F43" s="15" t="s">
        <v>253</v>
      </c>
      <c r="G43" s="15"/>
      <c r="H43" s="15"/>
      <c r="I43" s="31"/>
      <c r="J43" s="15" t="s">
        <v>623</v>
      </c>
      <c r="K43" s="1"/>
    </row>
    <row r="44" spans="1:11">
      <c r="A44" s="39">
        <v>230</v>
      </c>
      <c r="B44" s="40" t="s">
        <v>387</v>
      </c>
      <c r="C44" s="40" t="s">
        <v>429</v>
      </c>
      <c r="D44" s="41">
        <v>43</v>
      </c>
      <c r="E44" s="40" t="s">
        <v>245</v>
      </c>
      <c r="F44" s="40" t="s">
        <v>388</v>
      </c>
      <c r="G44" s="40">
        <v>219</v>
      </c>
      <c r="H44" s="40">
        <v>221</v>
      </c>
      <c r="I44" s="46">
        <v>2</v>
      </c>
      <c r="J44" s="15"/>
      <c r="K44" s="1"/>
    </row>
    <row r="45" spans="1:11">
      <c r="A45" s="22">
        <v>218</v>
      </c>
      <c r="B45" s="15" t="s">
        <v>410</v>
      </c>
      <c r="C45" s="15" t="s">
        <v>89</v>
      </c>
      <c r="D45" s="16" t="s">
        <v>90</v>
      </c>
      <c r="E45" s="15" t="s">
        <v>250</v>
      </c>
      <c r="F45" s="15" t="s">
        <v>270</v>
      </c>
      <c r="G45" s="15">
        <v>354</v>
      </c>
      <c r="H45" s="15">
        <v>360</v>
      </c>
      <c r="I45" s="31">
        <v>6</v>
      </c>
      <c r="J45" s="15"/>
      <c r="K45" s="1"/>
    </row>
    <row r="46" spans="1:11">
      <c r="A46" s="26"/>
      <c r="B46" s="27"/>
      <c r="C46" s="27" t="s">
        <v>645</v>
      </c>
      <c r="D46" s="28"/>
      <c r="E46" s="27"/>
      <c r="F46" s="27"/>
      <c r="G46" s="27">
        <v>905</v>
      </c>
      <c r="H46" s="27">
        <v>932</v>
      </c>
      <c r="I46" s="32">
        <v>27</v>
      </c>
      <c r="J46" s="15"/>
      <c r="K46" s="1"/>
    </row>
    <row r="47" spans="1:11">
      <c r="A47" s="39">
        <v>209</v>
      </c>
      <c r="B47" s="40" t="s">
        <v>81</v>
      </c>
      <c r="C47" s="40" t="s">
        <v>80</v>
      </c>
      <c r="D47" s="41" t="s">
        <v>81</v>
      </c>
      <c r="E47" s="40" t="s">
        <v>245</v>
      </c>
      <c r="F47" s="40" t="s">
        <v>261</v>
      </c>
      <c r="G47" s="40">
        <v>3464</v>
      </c>
      <c r="H47" s="40">
        <v>3464</v>
      </c>
      <c r="I47" s="46">
        <v>0</v>
      </c>
      <c r="J47" s="15"/>
      <c r="K47" s="1"/>
    </row>
    <row r="48" spans="1:11">
      <c r="A48" s="57">
        <v>271</v>
      </c>
      <c r="B48" s="58" t="s">
        <v>486</v>
      </c>
      <c r="C48" s="58" t="s">
        <v>80</v>
      </c>
      <c r="D48" s="100">
        <v>10</v>
      </c>
      <c r="E48" s="107"/>
      <c r="F48" s="107" t="s">
        <v>581</v>
      </c>
      <c r="G48" s="58">
        <v>1909</v>
      </c>
      <c r="H48" s="58">
        <v>1923</v>
      </c>
      <c r="I48" s="59">
        <v>14</v>
      </c>
      <c r="J48" s="15"/>
      <c r="K48" s="1"/>
    </row>
    <row r="49" spans="1:11">
      <c r="A49" s="57">
        <v>208</v>
      </c>
      <c r="B49" s="58" t="s">
        <v>499</v>
      </c>
      <c r="C49" s="58" t="s">
        <v>79</v>
      </c>
      <c r="D49" s="100" t="s">
        <v>79</v>
      </c>
      <c r="E49" s="58" t="s">
        <v>247</v>
      </c>
      <c r="F49" s="58" t="s">
        <v>260</v>
      </c>
      <c r="G49" s="58">
        <v>28627</v>
      </c>
      <c r="H49" s="58">
        <v>28734</v>
      </c>
      <c r="I49" s="59">
        <v>107</v>
      </c>
      <c r="J49" s="15" t="s">
        <v>597</v>
      </c>
      <c r="K49" s="1"/>
    </row>
    <row r="50" spans="1:11">
      <c r="A50" s="131">
        <v>256</v>
      </c>
      <c r="B50" s="121" t="s">
        <v>109</v>
      </c>
      <c r="C50" s="121" t="s">
        <v>67</v>
      </c>
      <c r="D50" s="122">
        <v>18</v>
      </c>
      <c r="E50" s="121"/>
      <c r="F50" s="121" t="s">
        <v>510</v>
      </c>
      <c r="G50" s="121">
        <v>692</v>
      </c>
      <c r="H50" s="121">
        <v>692</v>
      </c>
      <c r="I50" s="132">
        <v>0</v>
      </c>
      <c r="J50" s="121"/>
      <c r="K50" s="1"/>
    </row>
    <row r="51" spans="1:11">
      <c r="A51" s="120"/>
      <c r="B51" s="121"/>
      <c r="C51" s="121" t="s">
        <v>652</v>
      </c>
      <c r="D51" s="122"/>
      <c r="E51" s="121"/>
      <c r="F51" s="121"/>
      <c r="G51" s="121">
        <v>52</v>
      </c>
      <c r="H51" s="121">
        <v>55</v>
      </c>
      <c r="I51" s="132">
        <v>3</v>
      </c>
      <c r="J51" s="15"/>
      <c r="K51" s="1"/>
    </row>
    <row r="52" spans="1:11">
      <c r="A52" s="120">
        <v>265</v>
      </c>
      <c r="B52" s="121" t="s">
        <v>563</v>
      </c>
      <c r="C52" s="121" t="s">
        <v>539</v>
      </c>
      <c r="D52" s="122" t="s">
        <v>561</v>
      </c>
      <c r="E52" s="121"/>
      <c r="F52" s="121" t="s">
        <v>616</v>
      </c>
      <c r="G52" s="121">
        <v>59</v>
      </c>
      <c r="H52" s="121">
        <v>59</v>
      </c>
      <c r="I52" s="132">
        <v>0</v>
      </c>
      <c r="J52" s="15"/>
      <c r="K52" s="1"/>
    </row>
    <row r="53" spans="1:11">
      <c r="A53" s="120">
        <v>270</v>
      </c>
      <c r="B53" s="121" t="s">
        <v>576</v>
      </c>
      <c r="C53" s="121" t="s">
        <v>539</v>
      </c>
      <c r="D53" s="122" t="s">
        <v>577</v>
      </c>
      <c r="E53" s="121"/>
      <c r="F53" s="121" t="s">
        <v>615</v>
      </c>
      <c r="G53" s="121">
        <v>142</v>
      </c>
      <c r="H53" s="121">
        <v>145</v>
      </c>
      <c r="I53" s="132">
        <v>3</v>
      </c>
      <c r="J53" s="15"/>
      <c r="K53" s="1"/>
    </row>
    <row r="54" spans="1:11">
      <c r="A54" s="57">
        <v>247</v>
      </c>
      <c r="B54" s="58" t="s">
        <v>413</v>
      </c>
      <c r="C54" s="58" t="s">
        <v>457</v>
      </c>
      <c r="D54" s="100">
        <v>15</v>
      </c>
      <c r="E54" s="58" t="s">
        <v>250</v>
      </c>
      <c r="F54" s="58" t="s">
        <v>458</v>
      </c>
      <c r="G54" s="58">
        <v>16</v>
      </c>
      <c r="H54" s="58">
        <v>18</v>
      </c>
      <c r="I54" s="59">
        <v>2</v>
      </c>
      <c r="J54" s="15"/>
      <c r="K54" s="1"/>
    </row>
    <row r="55" spans="1:11">
      <c r="A55" s="26">
        <v>227</v>
      </c>
      <c r="B55" s="27" t="s">
        <v>376</v>
      </c>
      <c r="C55" s="27" t="s">
        <v>374</v>
      </c>
      <c r="D55" s="28"/>
      <c r="E55" s="27"/>
      <c r="F55" s="27" t="s">
        <v>375</v>
      </c>
      <c r="G55" s="27"/>
      <c r="H55" s="27"/>
      <c r="I55" s="32"/>
      <c r="J55" s="15"/>
      <c r="K55" s="1"/>
    </row>
    <row r="56" spans="1:11">
      <c r="A56" s="120">
        <v>228</v>
      </c>
      <c r="B56" s="121" t="s">
        <v>377</v>
      </c>
      <c r="C56" s="121" t="s">
        <v>374</v>
      </c>
      <c r="D56" s="122"/>
      <c r="E56" s="27"/>
      <c r="F56" s="121" t="s">
        <v>378</v>
      </c>
      <c r="G56" s="121"/>
      <c r="H56" s="121"/>
      <c r="I56" s="132"/>
      <c r="J56" s="15"/>
      <c r="K56" s="1"/>
    </row>
    <row r="57" spans="1:11">
      <c r="A57" s="120">
        <v>232</v>
      </c>
      <c r="B57" s="121" t="s">
        <v>401</v>
      </c>
      <c r="C57" s="121" t="s">
        <v>612</v>
      </c>
      <c r="D57" s="122">
        <v>16</v>
      </c>
      <c r="E57" s="27" t="s">
        <v>250</v>
      </c>
      <c r="F57" s="121" t="s">
        <v>687</v>
      </c>
      <c r="G57" s="121">
        <v>86</v>
      </c>
      <c r="H57" s="121">
        <v>125</v>
      </c>
      <c r="I57" s="132">
        <v>39</v>
      </c>
      <c r="J57" s="15"/>
      <c r="K57" s="1"/>
    </row>
    <row r="58" spans="1:11">
      <c r="A58" s="120">
        <v>221</v>
      </c>
      <c r="B58" s="121" t="s">
        <v>302</v>
      </c>
      <c r="C58" s="121" t="s">
        <v>304</v>
      </c>
      <c r="D58" s="122">
        <v>14</v>
      </c>
      <c r="E58" s="27" t="s">
        <v>250</v>
      </c>
      <c r="F58" s="121" t="s">
        <v>316</v>
      </c>
      <c r="G58" s="121">
        <v>12</v>
      </c>
      <c r="H58" s="121">
        <v>21</v>
      </c>
      <c r="I58" s="132">
        <v>21</v>
      </c>
      <c r="J58" s="15"/>
    </row>
    <row r="59" spans="1:11">
      <c r="A59" s="120">
        <v>276</v>
      </c>
      <c r="B59" s="121" t="s">
        <v>444</v>
      </c>
      <c r="C59" s="121" t="s">
        <v>648</v>
      </c>
      <c r="D59" s="122">
        <v>23</v>
      </c>
      <c r="E59" s="121"/>
      <c r="F59" s="121"/>
      <c r="G59" s="121">
        <v>2167</v>
      </c>
      <c r="H59" s="121">
        <v>2170</v>
      </c>
      <c r="I59" s="132">
        <v>3</v>
      </c>
      <c r="J59" s="15"/>
      <c r="K59" s="1"/>
    </row>
    <row r="60" spans="1:11">
      <c r="A60" s="57">
        <v>200</v>
      </c>
      <c r="B60" s="58" t="s">
        <v>496</v>
      </c>
      <c r="C60" s="58" t="s">
        <v>314</v>
      </c>
      <c r="D60" s="100" t="s">
        <v>314</v>
      </c>
      <c r="E60" s="58" t="s">
        <v>244</v>
      </c>
      <c r="F60" s="58" t="s">
        <v>252</v>
      </c>
      <c r="G60" s="58">
        <v>28828</v>
      </c>
      <c r="H60" s="58">
        <v>28978</v>
      </c>
      <c r="I60" s="59">
        <v>150</v>
      </c>
      <c r="J60" s="15"/>
      <c r="K60" s="1"/>
    </row>
    <row r="61" spans="1:11">
      <c r="A61" s="120">
        <v>268</v>
      </c>
      <c r="B61" s="121" t="s">
        <v>460</v>
      </c>
      <c r="C61" s="121" t="s">
        <v>314</v>
      </c>
      <c r="D61" s="122" t="s">
        <v>459</v>
      </c>
      <c r="E61" s="121"/>
      <c r="F61" s="121" t="s">
        <v>688</v>
      </c>
      <c r="G61" s="121">
        <v>313</v>
      </c>
      <c r="H61" s="121">
        <v>400</v>
      </c>
      <c r="I61" s="132">
        <v>87</v>
      </c>
      <c r="J61" s="15"/>
      <c r="K61" s="1"/>
    </row>
    <row r="62" spans="1:11">
      <c r="A62" s="57">
        <v>216</v>
      </c>
      <c r="B62" s="58" t="s">
        <v>501</v>
      </c>
      <c r="C62" s="58" t="s">
        <v>60</v>
      </c>
      <c r="D62" s="100">
        <v>27</v>
      </c>
      <c r="E62" s="58" t="s">
        <v>245</v>
      </c>
      <c r="F62" s="58" t="s">
        <v>268</v>
      </c>
      <c r="G62" s="58">
        <v>1641</v>
      </c>
      <c r="H62" s="58">
        <v>1641</v>
      </c>
      <c r="I62" s="59">
        <v>0</v>
      </c>
      <c r="J62" s="15"/>
      <c r="K62" s="1"/>
    </row>
    <row r="63" spans="1:11">
      <c r="A63" s="57">
        <v>221</v>
      </c>
      <c r="B63" s="58" t="s">
        <v>501</v>
      </c>
      <c r="C63" s="58" t="s">
        <v>60</v>
      </c>
      <c r="D63" s="100">
        <v>27</v>
      </c>
      <c r="E63" s="58" t="s">
        <v>311</v>
      </c>
      <c r="F63" s="58" t="s">
        <v>313</v>
      </c>
      <c r="G63" s="58">
        <v>1415</v>
      </c>
      <c r="H63" s="58">
        <v>1415</v>
      </c>
      <c r="I63" s="59">
        <v>0</v>
      </c>
      <c r="J63" s="15"/>
      <c r="K63" s="1"/>
    </row>
    <row r="64" spans="1:11">
      <c r="A64" s="57">
        <v>225</v>
      </c>
      <c r="B64" s="58" t="s">
        <v>361</v>
      </c>
      <c r="C64" s="58" t="s">
        <v>358</v>
      </c>
      <c r="D64" s="100">
        <v>81</v>
      </c>
      <c r="E64" s="58" t="s">
        <v>245</v>
      </c>
      <c r="F64" s="58" t="s">
        <v>362</v>
      </c>
      <c r="G64" s="58">
        <v>1360</v>
      </c>
      <c r="H64" s="58">
        <v>1379</v>
      </c>
      <c r="I64" s="59">
        <v>19</v>
      </c>
      <c r="J64" s="15"/>
      <c r="K64" s="1"/>
    </row>
    <row r="65" spans="1:11">
      <c r="A65" s="57">
        <v>274</v>
      </c>
      <c r="B65" s="58" t="s">
        <v>593</v>
      </c>
      <c r="C65" s="58" t="s">
        <v>596</v>
      </c>
      <c r="D65" s="100" t="s">
        <v>571</v>
      </c>
      <c r="E65" s="58"/>
      <c r="F65" s="58" t="s">
        <v>683</v>
      </c>
      <c r="G65" s="58">
        <v>19</v>
      </c>
      <c r="H65" s="58">
        <v>23</v>
      </c>
      <c r="I65" s="59">
        <v>4</v>
      </c>
      <c r="J65" s="15"/>
      <c r="K65" s="1"/>
    </row>
    <row r="66" spans="1:11">
      <c r="A66" s="57">
        <v>275</v>
      </c>
      <c r="B66" s="58" t="s">
        <v>593</v>
      </c>
      <c r="C66" s="58" t="s">
        <v>596</v>
      </c>
      <c r="D66" s="100" t="s">
        <v>571</v>
      </c>
      <c r="E66" s="58"/>
      <c r="F66" s="58" t="s">
        <v>684</v>
      </c>
      <c r="G66" s="58">
        <v>315</v>
      </c>
      <c r="H66" s="58">
        <v>324</v>
      </c>
      <c r="I66" s="59">
        <v>9</v>
      </c>
      <c r="J66" s="15"/>
      <c r="K66" s="1"/>
    </row>
    <row r="67" spans="1:11">
      <c r="A67" s="57">
        <v>273</v>
      </c>
      <c r="B67" s="58" t="s">
        <v>593</v>
      </c>
      <c r="C67" s="58" t="s">
        <v>596</v>
      </c>
      <c r="D67" s="100" t="s">
        <v>571</v>
      </c>
      <c r="E67" s="58"/>
      <c r="F67" s="58" t="s">
        <v>689</v>
      </c>
      <c r="G67" s="58">
        <v>17</v>
      </c>
      <c r="H67" s="58">
        <v>23</v>
      </c>
      <c r="I67" s="59">
        <v>6</v>
      </c>
      <c r="J67" s="15"/>
      <c r="K67" s="1"/>
    </row>
    <row r="68" spans="1:11">
      <c r="A68" s="57">
        <v>203</v>
      </c>
      <c r="B68" s="58" t="s">
        <v>497</v>
      </c>
      <c r="C68" s="58" t="s">
        <v>51</v>
      </c>
      <c r="D68" s="100">
        <v>84</v>
      </c>
      <c r="E68" s="58" t="s">
        <v>247</v>
      </c>
      <c r="F68" s="58" t="s">
        <v>466</v>
      </c>
      <c r="G68" s="58">
        <v>13934</v>
      </c>
      <c r="H68" s="58">
        <v>14094</v>
      </c>
      <c r="I68" s="59">
        <v>160</v>
      </c>
      <c r="J68" s="15"/>
    </row>
    <row r="69" spans="1:11">
      <c r="A69" s="57">
        <v>262</v>
      </c>
      <c r="B69" s="58" t="s">
        <v>387</v>
      </c>
      <c r="C69" s="58" t="s">
        <v>51</v>
      </c>
      <c r="D69" s="100">
        <v>43</v>
      </c>
      <c r="E69" s="58" t="s">
        <v>250</v>
      </c>
      <c r="F69" s="58" t="s">
        <v>557</v>
      </c>
      <c r="G69" s="58">
        <v>586</v>
      </c>
      <c r="H69" s="58">
        <v>596</v>
      </c>
      <c r="I69" s="59">
        <v>10</v>
      </c>
      <c r="J69" s="15"/>
    </row>
    <row r="70" spans="1:11">
      <c r="A70" s="57">
        <v>269</v>
      </c>
      <c r="B70" s="58" t="s">
        <v>575</v>
      </c>
      <c r="C70" s="58" t="s">
        <v>547</v>
      </c>
      <c r="D70" s="100">
        <v>30</v>
      </c>
      <c r="E70" s="58"/>
      <c r="F70" s="58" t="s">
        <v>580</v>
      </c>
      <c r="G70" s="58">
        <v>596</v>
      </c>
      <c r="H70" s="58">
        <v>597</v>
      </c>
      <c r="I70" s="59">
        <v>1</v>
      </c>
      <c r="J70" s="15"/>
    </row>
    <row r="71" spans="1:11">
      <c r="A71" s="57">
        <v>212</v>
      </c>
      <c r="B71" s="58" t="s">
        <v>500</v>
      </c>
      <c r="C71" s="58" t="s">
        <v>448</v>
      </c>
      <c r="D71" s="100">
        <v>11</v>
      </c>
      <c r="E71" s="58" t="s">
        <v>245</v>
      </c>
      <c r="F71" s="58" t="s">
        <v>264</v>
      </c>
      <c r="G71" s="58">
        <v>2943</v>
      </c>
      <c r="H71" s="58">
        <v>2972</v>
      </c>
      <c r="I71" s="59">
        <v>29</v>
      </c>
      <c r="J71" s="15"/>
    </row>
    <row r="72" spans="1:11">
      <c r="A72" s="57"/>
      <c r="B72" s="58" t="s">
        <v>83</v>
      </c>
      <c r="C72" s="58"/>
      <c r="D72" s="100" t="s">
        <v>83</v>
      </c>
      <c r="E72" s="58" t="s">
        <v>251</v>
      </c>
      <c r="F72" s="58" t="s">
        <v>649</v>
      </c>
      <c r="G72" s="58">
        <v>19468</v>
      </c>
      <c r="H72" s="58">
        <v>21908</v>
      </c>
      <c r="I72" s="59">
        <v>2440</v>
      </c>
      <c r="J72" s="15"/>
    </row>
    <row r="73" spans="1:11">
      <c r="A73" s="152" t="s">
        <v>509</v>
      </c>
      <c r="B73" s="146"/>
      <c r="C73" s="146"/>
      <c r="D73" s="148"/>
      <c r="E73" s="146"/>
      <c r="F73" s="146"/>
      <c r="G73" s="146"/>
      <c r="H73" s="146"/>
      <c r="I73" s="149"/>
    </row>
    <row r="74" spans="1:11">
      <c r="A74" s="200" t="s">
        <v>623</v>
      </c>
      <c r="B74" t="s">
        <v>624</v>
      </c>
      <c r="C74" s="146"/>
      <c r="D74" s="148"/>
      <c r="E74" s="146"/>
      <c r="F74" s="146"/>
      <c r="G74" s="146"/>
      <c r="H74" s="146"/>
      <c r="I74" s="149"/>
    </row>
    <row r="75" spans="1:11">
      <c r="A75" s="119" t="s">
        <v>639</v>
      </c>
      <c r="B75" t="s">
        <v>595</v>
      </c>
    </row>
    <row r="76" spans="1:11">
      <c r="A76" s="200"/>
    </row>
    <row r="77" spans="1:11">
      <c r="A77" s="200"/>
    </row>
    <row r="79" spans="1:11">
      <c r="A79" s="232" t="s">
        <v>584</v>
      </c>
      <c r="B79" s="232"/>
      <c r="C79" s="232"/>
      <c r="G79" s="231" t="s">
        <v>241</v>
      </c>
      <c r="H79" s="231"/>
      <c r="I79" s="204" t="s">
        <v>243</v>
      </c>
    </row>
    <row r="80" spans="1:11">
      <c r="A80" s="17" t="s">
        <v>0</v>
      </c>
      <c r="B80" s="18" t="s">
        <v>3</v>
      </c>
      <c r="C80" s="18" t="s">
        <v>4</v>
      </c>
      <c r="D80" s="19" t="s">
        <v>5</v>
      </c>
      <c r="E80" s="18" t="s">
        <v>70</v>
      </c>
      <c r="F80" s="18" t="s">
        <v>72</v>
      </c>
      <c r="G80" s="20" t="s">
        <v>691</v>
      </c>
      <c r="H80" s="20" t="s">
        <v>697</v>
      </c>
      <c r="I80" s="21" t="s">
        <v>696</v>
      </c>
      <c r="J80" s="160" t="s">
        <v>12</v>
      </c>
    </row>
    <row r="81" spans="1:10">
      <c r="A81" s="26"/>
      <c r="B81" s="27" t="s">
        <v>81</v>
      </c>
      <c r="C81" s="27"/>
      <c r="D81" s="28"/>
      <c r="E81" s="27"/>
      <c r="F81" s="27"/>
      <c r="G81" s="228">
        <v>45670.377999999997</v>
      </c>
      <c r="H81" s="228">
        <v>49209</v>
      </c>
      <c r="I81" s="32">
        <f>[prosinec 16]-[listopad 16]</f>
        <v>3538.622000000003</v>
      </c>
      <c r="J81" s="196"/>
    </row>
    <row r="82" spans="1:10">
      <c r="A82" s="152" t="s">
        <v>653</v>
      </c>
      <c r="B82" s="146"/>
      <c r="C82" s="157"/>
      <c r="D82" s="183"/>
      <c r="E82" s="157"/>
      <c r="F82" s="157"/>
      <c r="G82" s="228"/>
      <c r="H82" s="228"/>
      <c r="I82" s="220"/>
      <c r="J82" s="196"/>
    </row>
    <row r="83" spans="1:10">
      <c r="A83" s="152"/>
    </row>
    <row r="84" spans="1:10">
      <c r="A84" s="152"/>
    </row>
    <row r="85" spans="1:10">
      <c r="A85" s="232" t="s">
        <v>551</v>
      </c>
      <c r="B85" s="232"/>
      <c r="C85" s="232"/>
      <c r="G85" s="231" t="s">
        <v>241</v>
      </c>
      <c r="H85" s="231"/>
      <c r="I85" s="204" t="s">
        <v>243</v>
      </c>
    </row>
    <row r="86" spans="1:10">
      <c r="A86" s="17" t="s">
        <v>0</v>
      </c>
      <c r="B86" s="18" t="s">
        <v>3</v>
      </c>
      <c r="C86" s="18" t="s">
        <v>4</v>
      </c>
      <c r="D86" s="19" t="s">
        <v>5</v>
      </c>
      <c r="E86" s="18" t="s">
        <v>70</v>
      </c>
      <c r="F86" s="18" t="s">
        <v>72</v>
      </c>
      <c r="G86" s="20" t="s">
        <v>691</v>
      </c>
      <c r="H86" s="20" t="s">
        <v>697</v>
      </c>
      <c r="I86" s="21" t="s">
        <v>696</v>
      </c>
      <c r="J86" s="160" t="s">
        <v>12</v>
      </c>
    </row>
    <row r="87" spans="1:10">
      <c r="A87" s="26"/>
      <c r="B87" s="27" t="s">
        <v>396</v>
      </c>
      <c r="C87" s="27"/>
      <c r="D87" s="28"/>
      <c r="E87" s="27"/>
      <c r="F87" s="27"/>
      <c r="G87" s="1">
        <v>3747709</v>
      </c>
      <c r="H87" s="1">
        <v>3817395</v>
      </c>
      <c r="I87" s="32">
        <f>[prosinec 16]-[listopad 16]</f>
        <v>69686</v>
      </c>
      <c r="J87" s="221"/>
    </row>
    <row r="88" spans="1:10">
      <c r="A88" s="152" t="s">
        <v>621</v>
      </c>
      <c r="B88" s="146"/>
      <c r="C88" s="157"/>
      <c r="D88" s="183"/>
      <c r="E88" s="157"/>
      <c r="F88" s="157"/>
      <c r="G88" s="157"/>
      <c r="H88" s="157"/>
      <c r="I88" s="220"/>
    </row>
    <row r="89" spans="1:10">
      <c r="A89" s="200"/>
      <c r="C89" s="157"/>
      <c r="D89" s="183"/>
      <c r="E89" s="157"/>
      <c r="F89" s="157"/>
      <c r="G89" s="157"/>
      <c r="H89" s="157"/>
      <c r="I89" s="220"/>
    </row>
    <row r="90" spans="1:10">
      <c r="A90" s="152"/>
    </row>
    <row r="91" spans="1:10">
      <c r="A91" s="157"/>
      <c r="B91" s="157"/>
      <c r="C91" s="157"/>
      <c r="D91" s="183"/>
      <c r="E91" s="157"/>
      <c r="F91" s="157"/>
      <c r="G91" s="157"/>
      <c r="H91" s="157"/>
      <c r="I91" s="184"/>
    </row>
    <row r="92" spans="1:10">
      <c r="A92" s="232" t="s">
        <v>617</v>
      </c>
      <c r="B92" s="232"/>
      <c r="C92" s="232"/>
      <c r="G92" s="231" t="s">
        <v>241</v>
      </c>
      <c r="H92" s="231"/>
      <c r="I92" s="204" t="s">
        <v>582</v>
      </c>
    </row>
    <row r="93" spans="1:10">
      <c r="A93" s="17" t="s">
        <v>0</v>
      </c>
      <c r="B93" s="18" t="s">
        <v>3</v>
      </c>
      <c r="C93" s="18" t="s">
        <v>4</v>
      </c>
      <c r="D93" s="19" t="s">
        <v>5</v>
      </c>
      <c r="E93" s="18" t="s">
        <v>70</v>
      </c>
      <c r="F93" s="18" t="s">
        <v>72</v>
      </c>
      <c r="G93" s="20" t="s">
        <v>691</v>
      </c>
      <c r="H93" s="20" t="s">
        <v>697</v>
      </c>
      <c r="I93" s="21" t="s">
        <v>696</v>
      </c>
      <c r="J93" s="208" t="s">
        <v>12</v>
      </c>
    </row>
    <row r="94" spans="1:10">
      <c r="A94" s="15"/>
      <c r="B94" s="15" t="s">
        <v>396</v>
      </c>
      <c r="C94" s="15"/>
      <c r="D94" s="16"/>
      <c r="E94" s="15"/>
      <c r="F94" s="15"/>
      <c r="G94" s="1">
        <v>19525</v>
      </c>
      <c r="H94" s="1">
        <v>19525</v>
      </c>
      <c r="I94" s="30">
        <f>Tabulka25[[#This Row],[prosinec 16]]-Tabulka25[[#This Row],[listopad 16]]</f>
        <v>0</v>
      </c>
      <c r="J94" s="219"/>
    </row>
    <row r="95" spans="1:10">
      <c r="A95" s="121"/>
      <c r="B95" s="15" t="s">
        <v>396</v>
      </c>
      <c r="C95" s="121"/>
      <c r="D95" s="122"/>
      <c r="E95" s="121"/>
      <c r="F95" s="121"/>
      <c r="G95" s="1">
        <v>9343</v>
      </c>
      <c r="H95" s="1">
        <v>9466</v>
      </c>
      <c r="I95" s="30">
        <f>Tabulka25[[#This Row],[prosinec 16]]-Tabulka25[[#This Row],[listopad 16]]</f>
        <v>123</v>
      </c>
      <c r="J95" s="121"/>
    </row>
    <row r="96" spans="1:10">
      <c r="A96" s="152" t="s">
        <v>620</v>
      </c>
      <c r="B96" s="146"/>
      <c r="C96" s="146"/>
      <c r="D96" s="148"/>
      <c r="E96" s="146"/>
      <c r="F96" s="146"/>
      <c r="G96" s="146"/>
      <c r="H96" s="146"/>
      <c r="I96" s="149"/>
      <c r="J96" s="146"/>
    </row>
    <row r="97" spans="1:10">
      <c r="A97" s="200"/>
      <c r="C97" s="146"/>
      <c r="D97" s="148"/>
      <c r="E97" s="146"/>
      <c r="F97" s="146"/>
      <c r="G97" s="146"/>
      <c r="H97" s="146"/>
      <c r="I97" s="149"/>
      <c r="J97" s="146"/>
    </row>
    <row r="100" spans="1:10">
      <c r="A100" s="232" t="s">
        <v>530</v>
      </c>
      <c r="B100" s="232"/>
      <c r="C100" s="232"/>
      <c r="G100" s="231" t="s">
        <v>241</v>
      </c>
      <c r="H100" s="231"/>
      <c r="I100" s="204" t="s">
        <v>582</v>
      </c>
    </row>
    <row r="101" spans="1:10">
      <c r="A101" s="17" t="s">
        <v>0</v>
      </c>
      <c r="B101" s="18" t="s">
        <v>3</v>
      </c>
      <c r="C101" s="18" t="s">
        <v>4</v>
      </c>
      <c r="D101" s="19" t="s">
        <v>5</v>
      </c>
      <c r="E101" s="18" t="s">
        <v>70</v>
      </c>
      <c r="F101" s="18" t="s">
        <v>72</v>
      </c>
      <c r="G101" s="20" t="s">
        <v>691</v>
      </c>
      <c r="H101" s="20" t="s">
        <v>697</v>
      </c>
      <c r="I101" s="230" t="s">
        <v>696</v>
      </c>
      <c r="J101" s="208" t="s">
        <v>12</v>
      </c>
    </row>
    <row r="102" spans="1:10">
      <c r="A102" s="179"/>
      <c r="B102" s="180" t="s">
        <v>526</v>
      </c>
      <c r="C102" s="180"/>
      <c r="D102" s="181"/>
      <c r="E102" s="180"/>
      <c r="F102" s="180"/>
      <c r="G102" s="180">
        <v>94</v>
      </c>
      <c r="H102" s="180">
        <v>94</v>
      </c>
      <c r="I102" s="182">
        <v>0</v>
      </c>
      <c r="J102" s="182"/>
    </row>
  </sheetData>
  <mergeCells count="10">
    <mergeCell ref="A100:C100"/>
    <mergeCell ref="G100:H100"/>
    <mergeCell ref="G1:H1"/>
    <mergeCell ref="G35:H35"/>
    <mergeCell ref="A85:C85"/>
    <mergeCell ref="G85:H85"/>
    <mergeCell ref="A79:C79"/>
    <mergeCell ref="G79:H79"/>
    <mergeCell ref="A92:C92"/>
    <mergeCell ref="G92:H92"/>
  </mergeCells>
  <pageMargins left="0.70866141732283472" right="0.70866141732283472" top="0.78740157480314965" bottom="0.78740157480314965" header="0.31496062992125984" footer="0.31496062992125984"/>
  <pageSetup paperSize="9" scale="85" orientation="portrait" horizontalDpi="4294967293" verticalDpi="4294967293" r:id="rId1"/>
  <headerFooter>
    <oddFooter>Stránka &amp;P</oddFooter>
  </headerFooter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L8" sqref="L8"/>
    </sheetView>
  </sheetViews>
  <sheetFormatPr defaultRowHeight="15"/>
  <cols>
    <col min="1" max="1" width="4" bestFit="1" customWidth="1"/>
    <col min="2" max="2" width="10.85546875" bestFit="1" customWidth="1"/>
    <col min="3" max="3" width="10.42578125" bestFit="1" customWidth="1"/>
    <col min="4" max="4" width="5.7109375" bestFit="1" customWidth="1"/>
    <col min="5" max="5" width="5.5703125" bestFit="1" customWidth="1"/>
    <col min="6" max="6" width="12.5703125" bestFit="1" customWidth="1"/>
    <col min="7" max="7" width="9" bestFit="1" customWidth="1"/>
    <col min="8" max="8" width="7" bestFit="1" customWidth="1"/>
    <col min="9" max="9" width="7.42578125" bestFit="1" customWidth="1"/>
  </cols>
  <sheetData>
    <row r="1" spans="1:10">
      <c r="A1" s="33" t="s">
        <v>77</v>
      </c>
      <c r="G1" s="233" t="s">
        <v>241</v>
      </c>
      <c r="H1" s="233"/>
      <c r="I1" s="44" t="s">
        <v>243</v>
      </c>
      <c r="J1" s="44" t="s">
        <v>242</v>
      </c>
    </row>
    <row r="2" spans="1:10">
      <c r="A2" s="17" t="s">
        <v>0</v>
      </c>
      <c r="B2" s="18" t="s">
        <v>3</v>
      </c>
      <c r="C2" s="18" t="s">
        <v>4</v>
      </c>
      <c r="D2" s="19" t="s">
        <v>5</v>
      </c>
      <c r="E2" s="18" t="s">
        <v>70</v>
      </c>
      <c r="F2" s="18" t="s">
        <v>72</v>
      </c>
      <c r="G2" s="20" t="s">
        <v>239</v>
      </c>
      <c r="H2" s="20" t="s">
        <v>240</v>
      </c>
      <c r="I2" s="21" t="s">
        <v>274</v>
      </c>
      <c r="J2" s="20" t="s">
        <v>274</v>
      </c>
    </row>
    <row r="3" spans="1:10">
      <c r="A3" s="22">
        <v>202</v>
      </c>
      <c r="B3" s="15"/>
      <c r="C3" s="15" t="s">
        <v>76</v>
      </c>
      <c r="D3" s="15">
        <v>45</v>
      </c>
      <c r="E3" s="15" t="s">
        <v>246</v>
      </c>
      <c r="F3" s="15" t="s">
        <v>254</v>
      </c>
      <c r="G3" s="15">
        <v>399633</v>
      </c>
      <c r="H3" s="15">
        <v>408793</v>
      </c>
      <c r="I3" s="31">
        <v>9160</v>
      </c>
      <c r="J3" s="30">
        <f>Tabulka102[[#This Row],[ leden 10]]*10.56</f>
        <v>96729.600000000006</v>
      </c>
    </row>
    <row r="4" spans="1:10">
      <c r="A4" s="22">
        <v>207</v>
      </c>
      <c r="B4" s="15"/>
      <c r="C4" s="15" t="s">
        <v>31</v>
      </c>
      <c r="D4" s="15">
        <v>5</v>
      </c>
      <c r="E4" s="15" t="s">
        <v>247</v>
      </c>
      <c r="F4" s="15" t="s">
        <v>259</v>
      </c>
      <c r="G4" s="15">
        <v>298165</v>
      </c>
      <c r="H4" s="15">
        <v>301367</v>
      </c>
      <c r="I4" s="31">
        <v>3202</v>
      </c>
      <c r="J4" s="30">
        <f>Tabulka102[[#This Row],[ leden 10]]*10.56</f>
        <v>33813.120000000003</v>
      </c>
    </row>
    <row r="5" spans="1:10">
      <c r="A5" s="22">
        <v>213</v>
      </c>
      <c r="B5" s="15"/>
      <c r="C5" s="15" t="s">
        <v>15</v>
      </c>
      <c r="D5" s="15">
        <v>11</v>
      </c>
      <c r="E5" s="15" t="s">
        <v>249</v>
      </c>
      <c r="F5" s="15" t="s">
        <v>265</v>
      </c>
      <c r="G5" s="15">
        <v>14760</v>
      </c>
      <c r="H5" s="15">
        <v>14820</v>
      </c>
      <c r="I5" s="31">
        <v>60</v>
      </c>
      <c r="J5" s="30">
        <f>Tabulka102[[#This Row],[ leden 10]]*10.56</f>
        <v>633.6</v>
      </c>
    </row>
    <row r="6" spans="1:10">
      <c r="A6" s="26">
        <v>220</v>
      </c>
      <c r="B6" s="27" t="s">
        <v>84</v>
      </c>
      <c r="C6" s="27"/>
      <c r="D6" s="27">
        <v>3</v>
      </c>
      <c r="E6" s="27" t="s">
        <v>247</v>
      </c>
      <c r="F6" s="27" t="s">
        <v>272</v>
      </c>
      <c r="G6" s="27">
        <v>830378</v>
      </c>
      <c r="H6" s="27">
        <v>833634</v>
      </c>
      <c r="I6" s="32">
        <v>3256</v>
      </c>
      <c r="J6" s="30">
        <f>Tabulka102[[#This Row],[ leden 10]]*10.56</f>
        <v>34383.360000000001</v>
      </c>
    </row>
  </sheetData>
  <mergeCells count="1">
    <mergeCell ref="G1:H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Elektřina Stav</vt:lpstr>
      <vt:lpstr>Elektřina kWh</vt:lpstr>
      <vt:lpstr>Elektřina odečet</vt:lpstr>
      <vt:lpstr>Elektřina účtárna</vt:lpstr>
      <vt:lpstr>Voda, teplo, plyn Stav</vt:lpstr>
      <vt:lpstr>Voda, teplo, plyn m3-GJ</vt:lpstr>
      <vt:lpstr>Voda, teplo, plyn odečet</vt:lpstr>
      <vt:lpstr>Voda, teplo, plyn účtárna</vt:lpstr>
      <vt:lpstr>Plyn</vt:lpstr>
      <vt:lpstr>'Elektřina účtárna'!Názvy_tisku</vt:lpstr>
      <vt:lpstr>'Elektřina odečet'!Oblast_tisku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Jindřich Reiser</cp:lastModifiedBy>
  <cp:lastPrinted>2017-01-02T06:45:07Z</cp:lastPrinted>
  <dcterms:created xsi:type="dcterms:W3CDTF">2010-01-10T16:07:41Z</dcterms:created>
  <dcterms:modified xsi:type="dcterms:W3CDTF">2017-01-18T07:51:49Z</dcterms:modified>
</cp:coreProperties>
</file>